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30" windowWidth="20730" windowHeight="9630" activeTab="3"/>
  </bookViews>
  <sheets>
    <sheet name="QUY I" sheetId="2" r:id="rId1"/>
    <sheet name="QUY II" sheetId="3" r:id="rId2"/>
    <sheet name="QUY III" sheetId="4" r:id="rId3"/>
    <sheet name="QUY IV" sheetId="5" r:id="rId4"/>
  </sheets>
  <calcPr calcId="144525"/>
</workbook>
</file>

<file path=xl/calcChain.xml><?xml version="1.0" encoding="utf-8"?>
<calcChain xmlns="http://schemas.openxmlformats.org/spreadsheetml/2006/main">
  <c r="C113" i="5" l="1"/>
  <c r="C108" i="5"/>
  <c r="C97" i="5" s="1"/>
  <c r="C101" i="5"/>
  <c r="C98" i="5"/>
  <c r="C115" i="5" s="1"/>
  <c r="C94" i="5"/>
  <c r="C91" i="5"/>
  <c r="C89" i="5"/>
  <c r="C86" i="5"/>
  <c r="C84" i="5"/>
  <c r="C83" i="5"/>
  <c r="C82" i="5"/>
  <c r="C81" i="5"/>
  <c r="C75" i="5" s="1"/>
  <c r="C96" i="5" s="1"/>
  <c r="C76" i="5"/>
  <c r="C68" i="5"/>
  <c r="C64" i="5"/>
  <c r="C57" i="5"/>
  <c r="C53" i="5"/>
  <c r="C48" i="5"/>
  <c r="C45" i="5"/>
  <c r="C41" i="5"/>
  <c r="C37" i="5"/>
  <c r="C33" i="5"/>
  <c r="C32" i="5"/>
  <c r="C31" i="5"/>
  <c r="C26" i="5"/>
  <c r="C24" i="5"/>
  <c r="C73" i="5" s="1"/>
  <c r="C116" i="5" s="1"/>
  <c r="C8" i="5" s="1"/>
  <c r="C10" i="5" s="1"/>
  <c r="C17" i="5"/>
  <c r="C14" i="5"/>
  <c r="C71" i="4" l="1"/>
  <c r="C9" i="3"/>
  <c r="C70" i="3"/>
  <c r="C14" i="4"/>
  <c r="C44" i="4"/>
  <c r="C32" i="4"/>
  <c r="C85" i="4"/>
  <c r="C77" i="4"/>
  <c r="C101" i="4"/>
  <c r="C96" i="4"/>
  <c r="C90" i="4"/>
  <c r="C87" i="4"/>
  <c r="C103" i="4" s="1"/>
  <c r="C79" i="4"/>
  <c r="C75" i="4"/>
  <c r="C73" i="4"/>
  <c r="C67" i="4"/>
  <c r="C65" i="4"/>
  <c r="C62" i="4"/>
  <c r="C55" i="4"/>
  <c r="C51" i="4"/>
  <c r="C46" i="4"/>
  <c r="C40" i="4"/>
  <c r="C36" i="4"/>
  <c r="C30" i="4"/>
  <c r="C25" i="4"/>
  <c r="C18" i="4"/>
  <c r="C67" i="3"/>
  <c r="C55" i="3"/>
  <c r="C44" i="3"/>
  <c r="C10" i="2"/>
  <c r="C9" i="2"/>
  <c r="C98" i="3"/>
  <c r="C93" i="3"/>
  <c r="C87" i="3"/>
  <c r="C84" i="3"/>
  <c r="C76" i="3"/>
  <c r="C74" i="3"/>
  <c r="C72" i="3"/>
  <c r="C65" i="3"/>
  <c r="C62" i="3"/>
  <c r="C51" i="3"/>
  <c r="C46" i="3"/>
  <c r="C40" i="3"/>
  <c r="C36" i="3"/>
  <c r="C32" i="3"/>
  <c r="C30" i="3"/>
  <c r="C25" i="3"/>
  <c r="C18" i="3"/>
  <c r="C14" i="3"/>
  <c r="C94" i="2"/>
  <c r="C93" i="2"/>
  <c r="C75" i="2"/>
  <c r="C86" i="2"/>
  <c r="C104" i="4" l="1"/>
  <c r="C9" i="4" s="1"/>
  <c r="C100" i="3"/>
  <c r="C82" i="3"/>
  <c r="C80" i="2"/>
  <c r="C77" i="2"/>
  <c r="C69" i="2"/>
  <c r="C67" i="2"/>
  <c r="C65" i="2"/>
  <c r="C61" i="2"/>
  <c r="C53" i="2"/>
  <c r="C101" i="3" l="1"/>
  <c r="C10" i="3" s="1"/>
  <c r="C10" i="4" s="1"/>
  <c r="C58" i="2"/>
  <c r="C91" i="2" l="1"/>
  <c r="C49" i="2"/>
  <c r="C44" i="2"/>
  <c r="C40" i="2"/>
  <c r="C36" i="2"/>
  <c r="C32" i="2"/>
  <c r="C30" i="2"/>
  <c r="C25" i="2"/>
  <c r="C18" i="2"/>
  <c r="C14" i="2"/>
  <c r="C63" i="2" l="1"/>
</calcChain>
</file>

<file path=xl/sharedStrings.xml><?xml version="1.0" encoding="utf-8"?>
<sst xmlns="http://schemas.openxmlformats.org/spreadsheetml/2006/main" count="407" uniqueCount="120">
  <si>
    <t>Phụ cấp lương</t>
  </si>
  <si>
    <t>Phụ cấp chức vụ</t>
  </si>
  <si>
    <t>Phụ cấp thâm niên nghề</t>
  </si>
  <si>
    <t>Phụ cấp thâm niên vượt khung</t>
  </si>
  <si>
    <t>Các khoản đóng góp</t>
  </si>
  <si>
    <t>Bảo hiểm xã hội</t>
  </si>
  <si>
    <t>Bảo hiểm y tế</t>
  </si>
  <si>
    <t>Kinh phí công đoàn</t>
  </si>
  <si>
    <t>Bảo hiểm thất nghiệp</t>
  </si>
  <si>
    <t>Thanh toán tiền điện</t>
  </si>
  <si>
    <t>Thanh toán tiền nước</t>
  </si>
  <si>
    <t>Vật tư văn phòng</t>
  </si>
  <si>
    <t>Vật tư văn phòng khác</t>
  </si>
  <si>
    <t>Công tác phí</t>
  </si>
  <si>
    <t>Phụ cấp công tác phí</t>
  </si>
  <si>
    <t>Khoán công tác phí</t>
  </si>
  <si>
    <t>Tiền thuê phòng ngủ</t>
  </si>
  <si>
    <t>Chi phí thuê mướn</t>
  </si>
  <si>
    <t>Chi khác</t>
  </si>
  <si>
    <t>Chương: 622</t>
  </si>
  <si>
    <t>THÔNG BÁO CÔNG KHAI THUYẾT MINH TÌNH HÌNH THỰC HiỆN</t>
  </si>
  <si>
    <t>Dự toán giao đầu năm:</t>
  </si>
  <si>
    <t>Dự toán còn lại:</t>
  </si>
  <si>
    <t>STT</t>
  </si>
  <si>
    <t>Nội dung chi</t>
  </si>
  <si>
    <t>Số tiền</t>
  </si>
  <si>
    <t>A. Nguồn kinh phí thực hiện chế độ tự chủ, tự chịu trách nhiệm</t>
  </si>
  <si>
    <t>Chi lương, phụ cấp, bhxh, kpcđ</t>
  </si>
  <si>
    <t>Lương ngạch, bậc theo quỹ lương được duyệt</t>
  </si>
  <si>
    <t>Tiền công trả cho lao động theo hợp đồng dài hạn</t>
  </si>
  <si>
    <t>Tiền công trả cho lao động thường xuyên theo hợp đồng</t>
  </si>
  <si>
    <t>Phụ cấp ưu đãi</t>
  </si>
  <si>
    <t>Phụ cấp trách nhiệm theo nghề, theo công việc</t>
  </si>
  <si>
    <t>Thanh toán dịch vụ công cộng</t>
  </si>
  <si>
    <t>Thanh toán tiền vệ sinh, môi trường</t>
  </si>
  <si>
    <t>Mua sắm văn phòng phẩm</t>
  </si>
  <si>
    <t>Mua sắm công cụ, dụng cụ văn phòng</t>
  </si>
  <si>
    <t>Thông tin ,tuyên thuyền liên lạc</t>
  </si>
  <si>
    <t>Cước phí điện thoại trong nước</t>
  </si>
  <si>
    <t>Khoán điện thoại</t>
  </si>
  <si>
    <t>Tiền vé máy ba, tàu xe</t>
  </si>
  <si>
    <t>Sửa thiết bị tin học</t>
  </si>
  <si>
    <t>Sửa chữa đường điện cấp thoát nước</t>
  </si>
  <si>
    <t>Vật tư chuyên môn ngành</t>
  </si>
  <si>
    <t>Mua vật tư hàng hóa dùng công tác chuyên môn</t>
  </si>
  <si>
    <t>Chi phí khác (hội thi, phong trào)</t>
  </si>
  <si>
    <t>Cộng A</t>
  </si>
  <si>
    <t>B. Nguồn kinh phí không thực hiện chế độ tự chủ, tự chịu trách nhiệm</t>
  </si>
  <si>
    <t>Mua đầu tư tài sản vô hình</t>
  </si>
  <si>
    <t>Chi tiền mua phần mềm cổng thông tin điện tử ePortal</t>
  </si>
  <si>
    <t>Cộng B</t>
  </si>
  <si>
    <t>TỔNG CỘNG</t>
  </si>
  <si>
    <t>Các khoản thanh toán khác cho cá nhân</t>
  </si>
  <si>
    <t xml:space="preserve">TRƯỜNG THCS PHƯỚC HÒA           </t>
  </si>
  <si>
    <t>Dự toán năm trước chuyển sang:</t>
  </si>
  <si>
    <t>Phụ cấp độc hại nguy hiểm</t>
  </si>
  <si>
    <t>Chi chênh lệch thu nhập thực tế so với lương ngạch bậc chức vụ</t>
  </si>
  <si>
    <t>Cước phí internet, thư viện điện tử</t>
  </si>
  <si>
    <t>Chi phí thuê mướn khác</t>
  </si>
  <si>
    <t xml:space="preserve">                                                                      HIỆU TRƯỞNG</t>
  </si>
  <si>
    <t xml:space="preserve">                                                                       Nguyễn Văn Sự</t>
  </si>
  <si>
    <t>DỰ TOÁN NGÂN SÁCH NHÀ NƯỚC QUÝ I NĂM 2019</t>
  </si>
  <si>
    <t>Sửa chữa, duy tu tài sản phục vụ công tác chuyên môn và các công trình cơ sở hạ tầng</t>
  </si>
  <si>
    <t>Nhà cửa</t>
  </si>
  <si>
    <t>Tài sản và thiết bị văn phòng</t>
  </si>
  <si>
    <t>Đường điện, cấp thoát nước</t>
  </si>
  <si>
    <t>Các tài sản và công trình hạ tầng cơ sở khác</t>
  </si>
  <si>
    <t>Chi các khoản khác</t>
  </si>
  <si>
    <t>Tiền lương</t>
  </si>
  <si>
    <t>Lương theo ngạch, bậc</t>
  </si>
  <si>
    <t>Lương hợp đồng theo chế độ</t>
  </si>
  <si>
    <t>Phụ cấp nặng nhọc, độc hại, nguy hiểm</t>
  </si>
  <si>
    <t>Phụ cấp ưu đãi nghề</t>
  </si>
  <si>
    <t>Phụ cấp thâm niên vượt khung, phụ cấp thâm niên nghề</t>
  </si>
  <si>
    <t>Thuê lao động trong nước</t>
  </si>
  <si>
    <t>Chi tiền tết năm 2019</t>
  </si>
  <si>
    <t>C. Nguồn kinh phí cải cách tiền lương</t>
  </si>
  <si>
    <t>Cộng C</t>
  </si>
  <si>
    <t>DỰ TOÁN NGÂN SÁCH NHÀ NƯỚC QUÝ II NĂM 2019</t>
  </si>
  <si>
    <t>Sử dụng quý II/2019:</t>
  </si>
  <si>
    <t>Sử dụng quý I/2019:</t>
  </si>
  <si>
    <t>Hội nghị</t>
  </si>
  <si>
    <t>Chi phí khác</t>
  </si>
  <si>
    <t>Tài sản và thiết bị chuyên dùng</t>
  </si>
  <si>
    <t>Các thiết bị công nghệ thông tin</t>
  </si>
  <si>
    <t>Mua sắm tài sản vô hình</t>
  </si>
  <si>
    <t>Chi mua phần mềm quản lý thư viên</t>
  </si>
  <si>
    <t>Chi các khoản phí và lệ phí</t>
  </si>
  <si>
    <t>Cấp bù học phí cho cơ sở giáo dục đào tạo theo chế độ</t>
  </si>
  <si>
    <t>Chi bảo hiểm tài sản và phương tiện</t>
  </si>
  <si>
    <t>Chi phí nghiệp vụ chuyên môn từng ngành</t>
  </si>
  <si>
    <t>Trang phục bảo vệ</t>
  </si>
  <si>
    <t>Sử dụng quý III/2019:</t>
  </si>
  <si>
    <t>DỰ TOÁN NGÂN SÁCH NHÀ NƯỚC QUÝ III NĂM 2019</t>
  </si>
  <si>
    <t>DỰ TOÁN NGÂN SÁCH NHÀ NƯỚC QUÝ IV NĂM 2019</t>
  </si>
  <si>
    <t>Lũy kế đến kỳ báo cáo</t>
  </si>
  <si>
    <t>Sử dụng quý IV 2019:</t>
  </si>
  <si>
    <t>Dự toán cấp bổ sung</t>
  </si>
  <si>
    <t>Dự toán còn lại nguồn không tự chủ:</t>
  </si>
  <si>
    <t>Phúc lợi tập thể</t>
  </si>
  <si>
    <t>Chi tiết kiệm tăng thu nhập</t>
  </si>
  <si>
    <t>Thanh toán tiền nhiên liệu</t>
  </si>
  <si>
    <t>Khoán điện thoại (150.000đ/tháng x 4 người x 3 tháng)</t>
  </si>
  <si>
    <t>Các khoản thuê mướn khác</t>
  </si>
  <si>
    <t>Khoán công tác phí (500.000đ/tháng x 5 người x 3 tháng)</t>
  </si>
  <si>
    <t>Chi phí thuê mướn khác (thuê ngoài 2 phục vụ,1 bảo vệ)</t>
  </si>
  <si>
    <t>Chi mua hàng hóa, vật tư</t>
  </si>
  <si>
    <t>Chi phí hoạt động nghiệp vụ chuyên ngành</t>
  </si>
  <si>
    <t>Chi lập quỹ khen thưởng theo chế độ quy định</t>
  </si>
  <si>
    <t>Các khoản thanh toán cho cá nhân</t>
  </si>
  <si>
    <t>Hỗ trợ bảo vệ (600.000đ/tháng x 2 người x 3 tháng)</t>
  </si>
  <si>
    <t>Thuê đào tạo lại cán bộ</t>
  </si>
  <si>
    <t>Sửa chữa tài sản chuyên môn, các cơ sở hạ tầng</t>
  </si>
  <si>
    <t>Chi tiền cải tạo lại hệ thống PCCC và giếng khoan nước công nghiệp</t>
  </si>
  <si>
    <t>Hỗ trợ phục vụ (500.000đ/tháng x 2 người x 3 tháng )</t>
  </si>
  <si>
    <t>Hỗ trợ tổ trưởng hành chính (0.1)</t>
  </si>
  <si>
    <t>Hỗ trợ PCXMC (0.3)</t>
  </si>
  <si>
    <t>Chi trả tiền lương cho kế toán y tế</t>
  </si>
  <si>
    <t>C. Nguồn kinh phí thực hiện cải cách tiền lương</t>
  </si>
  <si>
    <t xml:space="preserve">                                                                       Nguyễn Hoàng Ngọc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</si>
</sst>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rgb="FF00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3" fillId="0" borderId="0" xfId="0" applyFont="1"/>
    <xf numFmtId="164" fontId="3" fillId="0" borderId="0" xfId="1" applyNumberFormat="1" applyFont="1"/>
    <xf numFmtId="0" fontId="4" fillId="0" borderId="0" xfId="0" applyFont="1"/>
    <xf numFmtId="164" fontId="4" fillId="0" borderId="0" xfId="1" applyNumberFormat="1" applyFont="1"/>
    <xf numFmtId="0" fontId="4" fillId="0" borderId="0" xfId="0" applyFont="1" applyAlignme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3" fillId="0" borderId="2" xfId="0" applyFont="1" applyBorder="1"/>
    <xf numFmtId="164" fontId="3" fillId="0" borderId="2" xfId="1" applyNumberFormat="1" applyFont="1" applyBorder="1"/>
    <xf numFmtId="0" fontId="3" fillId="0" borderId="1" xfId="0" applyFont="1" applyBorder="1" applyAlignment="1">
      <alignment horizontal="left"/>
    </xf>
    <xf numFmtId="0" fontId="5" fillId="2" borderId="1" xfId="0" applyFont="1" applyFill="1" applyBorder="1" applyAlignment="1">
      <alignment wrapText="1"/>
    </xf>
    <xf numFmtId="164" fontId="3" fillId="0" borderId="1" xfId="1" applyNumberFormat="1" applyFont="1" applyBorder="1"/>
    <xf numFmtId="0" fontId="4" fillId="0" borderId="3" xfId="0" applyFont="1" applyBorder="1"/>
    <xf numFmtId="0" fontId="6" fillId="2" borderId="3" xfId="0" applyFont="1" applyFill="1" applyBorder="1" applyAlignment="1">
      <alignment wrapText="1"/>
    </xf>
    <xf numFmtId="164" fontId="4" fillId="0" borderId="3" xfId="1" applyNumberFormat="1" applyFont="1" applyBorder="1"/>
    <xf numFmtId="0" fontId="4" fillId="0" borderId="4" xfId="0" applyFont="1" applyBorder="1"/>
    <xf numFmtId="0" fontId="6" fillId="2" borderId="4" xfId="0" applyFont="1" applyFill="1" applyBorder="1" applyAlignment="1">
      <alignment wrapText="1"/>
    </xf>
    <xf numFmtId="164" fontId="4" fillId="0" borderId="4" xfId="1" applyNumberFormat="1" applyFont="1" applyBorder="1"/>
    <xf numFmtId="0" fontId="4" fillId="0" borderId="5" xfId="0" applyFont="1" applyBorder="1"/>
    <xf numFmtId="0" fontId="6" fillId="2" borderId="5" xfId="0" applyFont="1" applyFill="1" applyBorder="1" applyAlignment="1">
      <alignment wrapText="1"/>
    </xf>
    <xf numFmtId="164" fontId="4" fillId="0" borderId="5" xfId="1" applyNumberFormat="1" applyFont="1" applyBorder="1"/>
    <xf numFmtId="0" fontId="4" fillId="0" borderId="2" xfId="0" applyFont="1" applyBorder="1"/>
    <xf numFmtId="0" fontId="6" fillId="2" borderId="2" xfId="0" applyFont="1" applyFill="1" applyBorder="1" applyAlignment="1">
      <alignment wrapText="1"/>
    </xf>
    <xf numFmtId="164" fontId="4" fillId="0" borderId="2" xfId="1" applyNumberFormat="1" applyFont="1" applyBorder="1"/>
    <xf numFmtId="0" fontId="4" fillId="0" borderId="1" xfId="0" applyFont="1" applyBorder="1"/>
    <xf numFmtId="164" fontId="4" fillId="0" borderId="1" xfId="1" applyNumberFormat="1" applyFont="1" applyBorder="1"/>
    <xf numFmtId="0" fontId="6" fillId="0" borderId="4" xfId="0" applyFont="1" applyBorder="1"/>
    <xf numFmtId="0" fontId="6" fillId="0" borderId="5" xfId="0" applyFont="1" applyBorder="1"/>
    <xf numFmtId="0" fontId="5" fillId="0" borderId="1" xfId="0" applyFont="1" applyBorder="1"/>
    <xf numFmtId="0" fontId="6" fillId="0" borderId="3" xfId="0" applyFont="1" applyBorder="1"/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164" fontId="7" fillId="0" borderId="1" xfId="1" applyNumberFormat="1" applyFont="1" applyBorder="1"/>
    <xf numFmtId="0" fontId="7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/>
    </xf>
    <xf numFmtId="0" fontId="9" fillId="0" borderId="0" xfId="0" applyFont="1"/>
    <xf numFmtId="164" fontId="3" fillId="0" borderId="0" xfId="0" applyNumberFormat="1" applyFont="1"/>
    <xf numFmtId="164" fontId="4" fillId="0" borderId="0" xfId="0" applyNumberFormat="1" applyFont="1"/>
    <xf numFmtId="0" fontId="6" fillId="0" borderId="2" xfId="0" applyFont="1" applyBorder="1"/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3" fillId="0" borderId="3" xfId="0" applyFont="1" applyBorder="1"/>
    <xf numFmtId="164" fontId="3" fillId="0" borderId="3" xfId="1" applyNumberFormat="1" applyFont="1" applyBorder="1"/>
    <xf numFmtId="0" fontId="4" fillId="0" borderId="6" xfId="0" applyFont="1" applyBorder="1"/>
    <xf numFmtId="0" fontId="6" fillId="2" borderId="6" xfId="0" applyFont="1" applyFill="1" applyBorder="1" applyAlignment="1">
      <alignment wrapText="1"/>
    </xf>
    <xf numFmtId="164" fontId="4" fillId="0" borderId="6" xfId="1" applyNumberFormat="1" applyFont="1" applyBorder="1"/>
    <xf numFmtId="0" fontId="4" fillId="0" borderId="7" xfId="0" applyFont="1" applyBorder="1"/>
    <xf numFmtId="0" fontId="6" fillId="2" borderId="7" xfId="0" applyFont="1" applyFill="1" applyBorder="1" applyAlignment="1">
      <alignment wrapText="1"/>
    </xf>
    <xf numFmtId="164" fontId="4" fillId="0" borderId="7" xfId="1" applyNumberFormat="1" applyFont="1" applyBorder="1"/>
    <xf numFmtId="0" fontId="4" fillId="0" borderId="8" xfId="0" applyFont="1" applyBorder="1"/>
    <xf numFmtId="0" fontId="6" fillId="2" borderId="8" xfId="0" applyFont="1" applyFill="1" applyBorder="1" applyAlignment="1">
      <alignment wrapText="1"/>
    </xf>
    <xf numFmtId="164" fontId="4" fillId="0" borderId="8" xfId="1" applyNumberFormat="1" applyFont="1" applyBorder="1"/>
    <xf numFmtId="0" fontId="5" fillId="0" borderId="1" xfId="0" applyFont="1" applyBorder="1" applyAlignment="1">
      <alignment vertical="center" wrapText="1"/>
    </xf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6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2" borderId="1" xfId="0" applyFont="1" applyFill="1" applyBorder="1" applyAlignment="1">
      <alignment wrapText="1"/>
    </xf>
    <xf numFmtId="0" fontId="5" fillId="0" borderId="1" xfId="0" applyNumberFormat="1" applyFont="1" applyBorder="1" applyAlignment="1">
      <alignment horizontal="left" vertical="center" wrapText="1"/>
    </xf>
    <xf numFmtId="0" fontId="3" fillId="0" borderId="7" xfId="0" applyFont="1" applyBorder="1" applyAlignment="1">
      <alignment horizontal="left"/>
    </xf>
    <xf numFmtId="0" fontId="5" fillId="0" borderId="7" xfId="0" applyFont="1" applyBorder="1"/>
    <xf numFmtId="164" fontId="3" fillId="0" borderId="7" xfId="1" applyNumberFormat="1" applyFont="1" applyBorder="1"/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3"/>
  <sheetViews>
    <sheetView topLeftCell="A26" workbookViewId="0">
      <selection activeCell="C9" sqref="C9"/>
    </sheetView>
  </sheetViews>
  <sheetFormatPr defaultRowHeight="16.5" x14ac:dyDescent="0.25"/>
  <cols>
    <col min="1" max="1" width="9.140625" style="5"/>
    <col min="2" max="2" width="57.85546875" style="5" customWidth="1"/>
    <col min="3" max="3" width="22.140625" style="6" customWidth="1"/>
    <col min="4" max="4" width="9.140625" style="5"/>
    <col min="5" max="5" width="17.85546875" style="5" bestFit="1" customWidth="1"/>
    <col min="6" max="16384" width="9.140625" style="5"/>
  </cols>
  <sheetData>
    <row r="1" spans="1:5" s="3" customFormat="1" x14ac:dyDescent="0.25">
      <c r="A1" s="3" t="s">
        <v>53</v>
      </c>
      <c r="C1" s="4"/>
    </row>
    <row r="2" spans="1:5" x14ac:dyDescent="0.25">
      <c r="A2" s="3" t="s">
        <v>19</v>
      </c>
    </row>
    <row r="4" spans="1:5" x14ac:dyDescent="0.25">
      <c r="A4" s="65" t="s">
        <v>20</v>
      </c>
      <c r="B4" s="65"/>
      <c r="C4" s="65"/>
    </row>
    <row r="5" spans="1:5" x14ac:dyDescent="0.25">
      <c r="A5" s="65" t="s">
        <v>61</v>
      </c>
      <c r="B5" s="65"/>
      <c r="C5" s="65"/>
    </row>
    <row r="6" spans="1:5" x14ac:dyDescent="0.25">
      <c r="B6" s="7"/>
      <c r="C6" s="7"/>
    </row>
    <row r="7" spans="1:5" s="3" customFormat="1" ht="12.75" customHeight="1" x14ac:dyDescent="0.25">
      <c r="B7" s="3" t="s">
        <v>21</v>
      </c>
      <c r="C7" s="4">
        <v>8474167000</v>
      </c>
    </row>
    <row r="8" spans="1:5" s="3" customFormat="1" x14ac:dyDescent="0.25">
      <c r="B8" s="3" t="s">
        <v>54</v>
      </c>
      <c r="C8" s="4">
        <v>324765568</v>
      </c>
    </row>
    <row r="9" spans="1:5" s="3" customFormat="1" x14ac:dyDescent="0.25">
      <c r="B9" s="3" t="s">
        <v>80</v>
      </c>
      <c r="C9" s="4">
        <f>C94</f>
        <v>1946067338</v>
      </c>
    </row>
    <row r="10" spans="1:5" s="3" customFormat="1" x14ac:dyDescent="0.25">
      <c r="A10" s="8"/>
      <c r="B10" s="9" t="s">
        <v>22</v>
      </c>
      <c r="C10" s="10">
        <f>C7+C8-C9</f>
        <v>6852865230</v>
      </c>
      <c r="E10" s="43"/>
    </row>
    <row r="11" spans="1:5" s="3" customFormat="1" x14ac:dyDescent="0.25">
      <c r="A11" s="8"/>
      <c r="B11" s="9"/>
      <c r="C11" s="10"/>
    </row>
    <row r="12" spans="1:5" x14ac:dyDescent="0.25">
      <c r="A12" s="11" t="s">
        <v>23</v>
      </c>
      <c r="B12" s="11" t="s">
        <v>24</v>
      </c>
      <c r="C12" s="12" t="s">
        <v>25</v>
      </c>
      <c r="E12" s="44"/>
    </row>
    <row r="13" spans="1:5" s="3" customFormat="1" x14ac:dyDescent="0.25">
      <c r="A13" s="13" t="s">
        <v>26</v>
      </c>
      <c r="B13" s="13"/>
      <c r="C13" s="14"/>
    </row>
    <row r="14" spans="1:5" s="3" customFormat="1" x14ac:dyDescent="0.25">
      <c r="A14" s="15">
        <v>6000</v>
      </c>
      <c r="B14" s="16" t="s">
        <v>27</v>
      </c>
      <c r="C14" s="17">
        <f>SUM(C15:C17)</f>
        <v>885632303</v>
      </c>
    </row>
    <row r="15" spans="1:5" x14ac:dyDescent="0.25">
      <c r="A15" s="18">
        <v>6001</v>
      </c>
      <c r="B15" s="19" t="s">
        <v>28</v>
      </c>
      <c r="C15" s="20">
        <v>455110501</v>
      </c>
    </row>
    <row r="16" spans="1:5" x14ac:dyDescent="0.25">
      <c r="A16" s="21">
        <v>6003</v>
      </c>
      <c r="B16" s="22" t="s">
        <v>29</v>
      </c>
      <c r="C16" s="23">
        <v>400049602</v>
      </c>
    </row>
    <row r="17" spans="1:3" x14ac:dyDescent="0.25">
      <c r="A17" s="24">
        <v>6051</v>
      </c>
      <c r="B17" s="25" t="s">
        <v>30</v>
      </c>
      <c r="C17" s="26">
        <v>30472200</v>
      </c>
    </row>
    <row r="18" spans="1:3" s="3" customFormat="1" x14ac:dyDescent="0.25">
      <c r="A18" s="15">
        <v>6000</v>
      </c>
      <c r="B18" s="16" t="s">
        <v>0</v>
      </c>
      <c r="C18" s="17">
        <f>SUM(C19:C24)</f>
        <v>389394995</v>
      </c>
    </row>
    <row r="19" spans="1:3" x14ac:dyDescent="0.25">
      <c r="A19" s="18">
        <v>6101</v>
      </c>
      <c r="B19" s="19" t="s">
        <v>1</v>
      </c>
      <c r="C19" s="20">
        <v>16192501</v>
      </c>
    </row>
    <row r="20" spans="1:3" x14ac:dyDescent="0.25">
      <c r="A20" s="21">
        <v>6107</v>
      </c>
      <c r="B20" s="22" t="s">
        <v>55</v>
      </c>
      <c r="C20" s="23">
        <v>1524000</v>
      </c>
    </row>
    <row r="21" spans="1:3" x14ac:dyDescent="0.25">
      <c r="A21" s="21">
        <v>6112</v>
      </c>
      <c r="B21" s="22" t="s">
        <v>31</v>
      </c>
      <c r="C21" s="23">
        <v>254336190</v>
      </c>
    </row>
    <row r="22" spans="1:3" x14ac:dyDescent="0.25">
      <c r="A22" s="21">
        <v>6113</v>
      </c>
      <c r="B22" s="22" t="s">
        <v>32</v>
      </c>
      <c r="C22" s="23">
        <v>1143000</v>
      </c>
    </row>
    <row r="23" spans="1:3" x14ac:dyDescent="0.25">
      <c r="A23" s="21">
        <v>6115</v>
      </c>
      <c r="B23" s="22" t="s">
        <v>2</v>
      </c>
      <c r="C23" s="23">
        <v>116199304</v>
      </c>
    </row>
    <row r="24" spans="1:3" hidden="1" x14ac:dyDescent="0.25">
      <c r="A24" s="24">
        <v>6117</v>
      </c>
      <c r="B24" s="25" t="s">
        <v>3</v>
      </c>
      <c r="C24" s="26"/>
    </row>
    <row r="25" spans="1:3" s="3" customFormat="1" x14ac:dyDescent="0.25">
      <c r="A25" s="15">
        <v>6300</v>
      </c>
      <c r="B25" s="16" t="s">
        <v>4</v>
      </c>
      <c r="C25" s="17">
        <f>SUM(C26:C29)</f>
        <v>202638825</v>
      </c>
    </row>
    <row r="26" spans="1:3" x14ac:dyDescent="0.25">
      <c r="A26" s="18">
        <v>6301</v>
      </c>
      <c r="B26" s="19" t="s">
        <v>5</v>
      </c>
      <c r="C26" s="20">
        <v>144254219</v>
      </c>
    </row>
    <row r="27" spans="1:3" x14ac:dyDescent="0.25">
      <c r="A27" s="21">
        <v>6302</v>
      </c>
      <c r="B27" s="22" t="s">
        <v>6</v>
      </c>
      <c r="C27" s="23">
        <v>29455108</v>
      </c>
    </row>
    <row r="28" spans="1:3" x14ac:dyDescent="0.25">
      <c r="A28" s="21">
        <v>6303</v>
      </c>
      <c r="B28" s="22" t="s">
        <v>7</v>
      </c>
      <c r="C28" s="23">
        <v>19332606</v>
      </c>
    </row>
    <row r="29" spans="1:3" x14ac:dyDescent="0.25">
      <c r="A29" s="24">
        <v>6304</v>
      </c>
      <c r="B29" s="25" t="s">
        <v>8</v>
      </c>
      <c r="C29" s="26">
        <v>9596892</v>
      </c>
    </row>
    <row r="30" spans="1:3" s="3" customFormat="1" x14ac:dyDescent="0.25">
      <c r="A30" s="15">
        <v>6400</v>
      </c>
      <c r="B30" s="16" t="s">
        <v>52</v>
      </c>
      <c r="C30" s="17">
        <f>C31</f>
        <v>0</v>
      </c>
    </row>
    <row r="31" spans="1:3" ht="33" x14ac:dyDescent="0.25">
      <c r="A31" s="27">
        <v>6404</v>
      </c>
      <c r="B31" s="28" t="s">
        <v>56</v>
      </c>
      <c r="C31" s="29"/>
    </row>
    <row r="32" spans="1:3" s="3" customFormat="1" x14ac:dyDescent="0.25">
      <c r="A32" s="15">
        <v>6500</v>
      </c>
      <c r="B32" s="16" t="s">
        <v>33</v>
      </c>
      <c r="C32" s="17">
        <f>SUM(C33:C35)</f>
        <v>39674910</v>
      </c>
    </row>
    <row r="33" spans="1:3" x14ac:dyDescent="0.25">
      <c r="A33" s="18">
        <v>6501</v>
      </c>
      <c r="B33" s="19" t="s">
        <v>9</v>
      </c>
      <c r="C33" s="20">
        <v>39674910</v>
      </c>
    </row>
    <row r="34" spans="1:3" hidden="1" x14ac:dyDescent="0.25">
      <c r="A34" s="21">
        <v>6502</v>
      </c>
      <c r="B34" s="22" t="s">
        <v>10</v>
      </c>
      <c r="C34" s="23"/>
    </row>
    <row r="35" spans="1:3" hidden="1" x14ac:dyDescent="0.25">
      <c r="A35" s="24">
        <v>6504</v>
      </c>
      <c r="B35" s="25" t="s">
        <v>34</v>
      </c>
      <c r="C35" s="26"/>
    </row>
    <row r="36" spans="1:3" s="3" customFormat="1" x14ac:dyDescent="0.25">
      <c r="A36" s="15">
        <v>6550</v>
      </c>
      <c r="B36" s="16" t="s">
        <v>11</v>
      </c>
      <c r="C36" s="17">
        <f>SUM(C37:C39)</f>
        <v>12031000</v>
      </c>
    </row>
    <row r="37" spans="1:3" x14ac:dyDescent="0.25">
      <c r="A37" s="51">
        <v>6551</v>
      </c>
      <c r="B37" s="52" t="s">
        <v>35</v>
      </c>
      <c r="C37" s="53">
        <v>9942000</v>
      </c>
    </row>
    <row r="38" spans="1:3" hidden="1" x14ac:dyDescent="0.25">
      <c r="A38" s="54">
        <v>6552</v>
      </c>
      <c r="B38" s="55" t="s">
        <v>36</v>
      </c>
      <c r="C38" s="56"/>
    </row>
    <row r="39" spans="1:3" x14ac:dyDescent="0.25">
      <c r="A39" s="57">
        <v>6599</v>
      </c>
      <c r="B39" s="58" t="s">
        <v>12</v>
      </c>
      <c r="C39" s="59">
        <v>2089000</v>
      </c>
    </row>
    <row r="40" spans="1:3" s="3" customFormat="1" x14ac:dyDescent="0.25">
      <c r="A40" s="15">
        <v>6600</v>
      </c>
      <c r="B40" s="16" t="s">
        <v>37</v>
      </c>
      <c r="C40" s="17">
        <f>SUM(C41:C43)</f>
        <v>2526000</v>
      </c>
    </row>
    <row r="41" spans="1:3" x14ac:dyDescent="0.25">
      <c r="A41" s="18">
        <v>6601</v>
      </c>
      <c r="B41" s="19" t="s">
        <v>38</v>
      </c>
      <c r="C41" s="20">
        <v>66000</v>
      </c>
    </row>
    <row r="42" spans="1:3" x14ac:dyDescent="0.25">
      <c r="A42" s="21">
        <v>6605</v>
      </c>
      <c r="B42" s="22" t="s">
        <v>57</v>
      </c>
      <c r="C42" s="23">
        <v>660000</v>
      </c>
    </row>
    <row r="43" spans="1:3" x14ac:dyDescent="0.25">
      <c r="A43" s="24">
        <v>6618</v>
      </c>
      <c r="B43" s="25" t="s">
        <v>39</v>
      </c>
      <c r="C43" s="26">
        <v>1800000</v>
      </c>
    </row>
    <row r="44" spans="1:3" s="3" customFormat="1" x14ac:dyDescent="0.25">
      <c r="A44" s="15">
        <v>6700</v>
      </c>
      <c r="B44" s="16" t="s">
        <v>13</v>
      </c>
      <c r="C44" s="17">
        <f>SUM(C45:C48)</f>
        <v>7500000</v>
      </c>
    </row>
    <row r="45" spans="1:3" x14ac:dyDescent="0.25">
      <c r="A45" s="18">
        <v>6701</v>
      </c>
      <c r="B45" s="19" t="s">
        <v>40</v>
      </c>
      <c r="C45" s="20"/>
    </row>
    <row r="46" spans="1:3" x14ac:dyDescent="0.25">
      <c r="A46" s="21">
        <v>6702</v>
      </c>
      <c r="B46" s="32" t="s">
        <v>14</v>
      </c>
      <c r="C46" s="23"/>
    </row>
    <row r="47" spans="1:3" x14ac:dyDescent="0.25">
      <c r="A47" s="24">
        <v>6703</v>
      </c>
      <c r="B47" s="33" t="s">
        <v>16</v>
      </c>
      <c r="C47" s="26"/>
    </row>
    <row r="48" spans="1:3" x14ac:dyDescent="0.25">
      <c r="A48" s="24">
        <v>6704</v>
      </c>
      <c r="B48" s="33" t="s">
        <v>15</v>
      </c>
      <c r="C48" s="26">
        <v>7500000</v>
      </c>
    </row>
    <row r="49" spans="1:3" s="3" customFormat="1" x14ac:dyDescent="0.25">
      <c r="A49" s="15">
        <v>6750</v>
      </c>
      <c r="B49" s="34" t="s">
        <v>58</v>
      </c>
      <c r="C49" s="17">
        <f>SUM(C50:C52)</f>
        <v>0</v>
      </c>
    </row>
    <row r="50" spans="1:3" x14ac:dyDescent="0.25">
      <c r="A50" s="18">
        <v>6799</v>
      </c>
      <c r="B50" s="35" t="s">
        <v>58</v>
      </c>
      <c r="C50" s="20"/>
    </row>
    <row r="51" spans="1:3" hidden="1" x14ac:dyDescent="0.25">
      <c r="A51" s="21">
        <v>6912</v>
      </c>
      <c r="B51" s="32" t="s">
        <v>41</v>
      </c>
      <c r="C51" s="23"/>
    </row>
    <row r="52" spans="1:3" hidden="1" x14ac:dyDescent="0.25">
      <c r="A52" s="24">
        <v>6921</v>
      </c>
      <c r="B52" s="33" t="s">
        <v>42</v>
      </c>
      <c r="C52" s="26"/>
    </row>
    <row r="53" spans="1:3" s="3" customFormat="1" ht="33" x14ac:dyDescent="0.25">
      <c r="A53" s="40">
        <v>6900</v>
      </c>
      <c r="B53" s="60" t="s">
        <v>62</v>
      </c>
      <c r="C53" s="17">
        <f>SUM(C54:C57)</f>
        <v>43279000</v>
      </c>
    </row>
    <row r="54" spans="1:3" x14ac:dyDescent="0.25">
      <c r="A54" s="51">
        <v>6907</v>
      </c>
      <c r="B54" s="61" t="s">
        <v>63</v>
      </c>
      <c r="C54" s="53">
        <v>7915000</v>
      </c>
    </row>
    <row r="55" spans="1:3" x14ac:dyDescent="0.25">
      <c r="A55" s="54">
        <v>6913</v>
      </c>
      <c r="B55" s="62" t="s">
        <v>64</v>
      </c>
      <c r="C55" s="56">
        <v>7807000</v>
      </c>
    </row>
    <row r="56" spans="1:3" x14ac:dyDescent="0.25">
      <c r="A56" s="54">
        <v>6921</v>
      </c>
      <c r="B56" s="62" t="s">
        <v>65</v>
      </c>
      <c r="C56" s="56">
        <v>5390000</v>
      </c>
    </row>
    <row r="57" spans="1:3" x14ac:dyDescent="0.25">
      <c r="A57" s="57">
        <v>6949</v>
      </c>
      <c r="B57" s="63" t="s">
        <v>66</v>
      </c>
      <c r="C57" s="59">
        <v>22167000</v>
      </c>
    </row>
    <row r="58" spans="1:3" s="3" customFormat="1" x14ac:dyDescent="0.25">
      <c r="A58" s="15">
        <v>7000</v>
      </c>
      <c r="B58" s="34" t="s">
        <v>43</v>
      </c>
      <c r="C58" s="17">
        <f>SUM(C59:C60)</f>
        <v>21444000</v>
      </c>
    </row>
    <row r="59" spans="1:3" x14ac:dyDescent="0.25">
      <c r="A59" s="18">
        <v>7001</v>
      </c>
      <c r="B59" s="35" t="s">
        <v>44</v>
      </c>
      <c r="C59" s="20"/>
    </row>
    <row r="60" spans="1:3" x14ac:dyDescent="0.25">
      <c r="A60" s="24">
        <v>7049</v>
      </c>
      <c r="B60" s="33" t="s">
        <v>45</v>
      </c>
      <c r="C60" s="26">
        <v>21444000</v>
      </c>
    </row>
    <row r="61" spans="1:3" s="3" customFormat="1" x14ac:dyDescent="0.25">
      <c r="A61" s="40">
        <v>7750</v>
      </c>
      <c r="B61" s="34" t="s">
        <v>18</v>
      </c>
      <c r="C61" s="17">
        <f>C62</f>
        <v>7980000</v>
      </c>
    </row>
    <row r="62" spans="1:3" x14ac:dyDescent="0.25">
      <c r="A62" s="27">
        <v>7799</v>
      </c>
      <c r="B62" s="45" t="s">
        <v>67</v>
      </c>
      <c r="C62" s="29">
        <v>7980000</v>
      </c>
    </row>
    <row r="63" spans="1:3" s="39" customFormat="1" ht="18.75" x14ac:dyDescent="0.3">
      <c r="A63" s="36"/>
      <c r="B63" s="37" t="s">
        <v>46</v>
      </c>
      <c r="C63" s="38">
        <f>C14+C18+C25+C30+C32+C36+C40+C44+C53+C58+C61</f>
        <v>1612101033</v>
      </c>
    </row>
    <row r="64" spans="1:3" x14ac:dyDescent="0.25">
      <c r="A64" s="40" t="s">
        <v>47</v>
      </c>
      <c r="B64" s="40"/>
      <c r="C64" s="17"/>
    </row>
    <row r="65" spans="1:3" x14ac:dyDescent="0.25">
      <c r="A65" s="40">
        <v>6400</v>
      </c>
      <c r="B65" s="40" t="s">
        <v>52</v>
      </c>
      <c r="C65" s="17">
        <f>C66</f>
        <v>10068000</v>
      </c>
    </row>
    <row r="66" spans="1:3" x14ac:dyDescent="0.25">
      <c r="A66" s="30">
        <v>6449</v>
      </c>
      <c r="B66" s="30" t="s">
        <v>18</v>
      </c>
      <c r="C66" s="31">
        <v>10068000</v>
      </c>
    </row>
    <row r="67" spans="1:3" s="3" customFormat="1" x14ac:dyDescent="0.25">
      <c r="A67" s="40">
        <v>6750</v>
      </c>
      <c r="B67" s="40" t="s">
        <v>17</v>
      </c>
      <c r="C67" s="17">
        <f>C68</f>
        <v>27618305</v>
      </c>
    </row>
    <row r="68" spans="1:3" x14ac:dyDescent="0.25">
      <c r="A68" s="47">
        <v>6757</v>
      </c>
      <c r="B68" s="48" t="s">
        <v>74</v>
      </c>
      <c r="C68" s="31">
        <v>27618305</v>
      </c>
    </row>
    <row r="69" spans="1:3" s="3" customFormat="1" x14ac:dyDescent="0.25">
      <c r="A69" s="49">
        <v>7750</v>
      </c>
      <c r="B69" s="49" t="s">
        <v>18</v>
      </c>
      <c r="C69" s="50">
        <f>C74</f>
        <v>132000000</v>
      </c>
    </row>
    <row r="70" spans="1:3" hidden="1" x14ac:dyDescent="0.25">
      <c r="A70" s="21"/>
      <c r="B70" s="21"/>
      <c r="C70" s="23"/>
    </row>
    <row r="71" spans="1:3" hidden="1" x14ac:dyDescent="0.25">
      <c r="A71" s="24"/>
      <c r="B71" s="24"/>
      <c r="C71" s="26"/>
    </row>
    <row r="72" spans="1:3" hidden="1" x14ac:dyDescent="0.25">
      <c r="A72" s="15"/>
      <c r="B72" s="34"/>
      <c r="C72" s="17"/>
    </row>
    <row r="73" spans="1:3" hidden="1" x14ac:dyDescent="0.25">
      <c r="A73" s="27"/>
      <c r="B73" s="27"/>
      <c r="C73" s="29"/>
    </row>
    <row r="74" spans="1:3" x14ac:dyDescent="0.25">
      <c r="A74" s="30">
        <v>7799</v>
      </c>
      <c r="B74" s="30" t="s">
        <v>75</v>
      </c>
      <c r="C74" s="31">
        <v>132000000</v>
      </c>
    </row>
    <row r="75" spans="1:3" ht="18.75" x14ac:dyDescent="0.3">
      <c r="A75" s="30"/>
      <c r="B75" s="37" t="s">
        <v>50</v>
      </c>
      <c r="C75" s="31">
        <f>C65+C67+C69</f>
        <v>169686305</v>
      </c>
    </row>
    <row r="76" spans="1:3" x14ac:dyDescent="0.25">
      <c r="A76" s="40" t="s">
        <v>76</v>
      </c>
      <c r="B76" s="30"/>
      <c r="C76" s="17"/>
    </row>
    <row r="77" spans="1:3" s="3" customFormat="1" x14ac:dyDescent="0.25">
      <c r="A77" s="40">
        <v>6000</v>
      </c>
      <c r="B77" s="40" t="s">
        <v>68</v>
      </c>
      <c r="C77" s="17">
        <f>SUM(C78:C79)</f>
        <v>79239600</v>
      </c>
    </row>
    <row r="78" spans="1:3" x14ac:dyDescent="0.25">
      <c r="A78" s="51">
        <v>6001</v>
      </c>
      <c r="B78" s="51" t="s">
        <v>69</v>
      </c>
      <c r="C78" s="53">
        <v>42829200</v>
      </c>
    </row>
    <row r="79" spans="1:3" x14ac:dyDescent="0.25">
      <c r="A79" s="57">
        <v>6003</v>
      </c>
      <c r="B79" s="57" t="s">
        <v>70</v>
      </c>
      <c r="C79" s="59">
        <v>36410400</v>
      </c>
    </row>
    <row r="80" spans="1:3" s="3" customFormat="1" x14ac:dyDescent="0.25">
      <c r="A80" s="40">
        <v>6100</v>
      </c>
      <c r="B80" s="40" t="s">
        <v>0</v>
      </c>
      <c r="C80" s="17">
        <f>SUM(C81:C85)</f>
        <v>36085248</v>
      </c>
    </row>
    <row r="81" spans="1:3" x14ac:dyDescent="0.25">
      <c r="A81" s="51">
        <v>6101</v>
      </c>
      <c r="B81" s="51" t="s">
        <v>1</v>
      </c>
      <c r="C81" s="53">
        <v>1530000</v>
      </c>
    </row>
    <row r="82" spans="1:3" x14ac:dyDescent="0.25">
      <c r="A82" s="54">
        <v>6107</v>
      </c>
      <c r="B82" s="54" t="s">
        <v>71</v>
      </c>
      <c r="C82" s="56">
        <v>144000</v>
      </c>
    </row>
    <row r="83" spans="1:3" x14ac:dyDescent="0.25">
      <c r="A83" s="54">
        <v>6112</v>
      </c>
      <c r="B83" s="54" t="s">
        <v>72</v>
      </c>
      <c r="C83" s="56">
        <v>23431680</v>
      </c>
    </row>
    <row r="84" spans="1:3" x14ac:dyDescent="0.25">
      <c r="A84" s="54">
        <v>6113</v>
      </c>
      <c r="B84" s="54" t="s">
        <v>32</v>
      </c>
      <c r="C84" s="56">
        <v>108000</v>
      </c>
    </row>
    <row r="85" spans="1:3" x14ac:dyDescent="0.25">
      <c r="A85" s="57">
        <v>6115</v>
      </c>
      <c r="B85" s="57" t="s">
        <v>73</v>
      </c>
      <c r="C85" s="59">
        <v>10871568</v>
      </c>
    </row>
    <row r="86" spans="1:3" s="3" customFormat="1" x14ac:dyDescent="0.25">
      <c r="A86" s="40">
        <v>6300</v>
      </c>
      <c r="B86" s="40" t="s">
        <v>4</v>
      </c>
      <c r="C86" s="17">
        <f>SUM(C87:C90)</f>
        <v>48955152</v>
      </c>
    </row>
    <row r="87" spans="1:3" x14ac:dyDescent="0.25">
      <c r="A87" s="51">
        <v>6301</v>
      </c>
      <c r="B87" s="51" t="s">
        <v>5</v>
      </c>
      <c r="C87" s="53">
        <v>43509945</v>
      </c>
    </row>
    <row r="88" spans="1:3" x14ac:dyDescent="0.25">
      <c r="A88" s="54">
        <v>6302</v>
      </c>
      <c r="B88" s="54" t="s">
        <v>6</v>
      </c>
      <c r="C88" s="56">
        <v>2733035</v>
      </c>
    </row>
    <row r="89" spans="1:3" x14ac:dyDescent="0.25">
      <c r="A89" s="54">
        <v>6303</v>
      </c>
      <c r="B89" s="54" t="s">
        <v>7</v>
      </c>
      <c r="C89" s="56">
        <v>1822023</v>
      </c>
    </row>
    <row r="90" spans="1:3" x14ac:dyDescent="0.25">
      <c r="A90" s="57">
        <v>6304</v>
      </c>
      <c r="B90" s="57" t="s">
        <v>8</v>
      </c>
      <c r="C90" s="59">
        <v>890149</v>
      </c>
    </row>
    <row r="91" spans="1:3" hidden="1" x14ac:dyDescent="0.25">
      <c r="A91" s="15">
        <v>9000</v>
      </c>
      <c r="B91" s="40" t="s">
        <v>48</v>
      </c>
      <c r="C91" s="17">
        <f>C92</f>
        <v>0</v>
      </c>
    </row>
    <row r="92" spans="1:3" hidden="1" x14ac:dyDescent="0.25">
      <c r="A92" s="27">
        <v>9049</v>
      </c>
      <c r="B92" s="27" t="s">
        <v>49</v>
      </c>
      <c r="C92" s="29"/>
    </row>
    <row r="93" spans="1:3" x14ac:dyDescent="0.25">
      <c r="A93" s="30"/>
      <c r="B93" s="40" t="s">
        <v>77</v>
      </c>
      <c r="C93" s="17">
        <f>C77+C80+C86</f>
        <v>164280000</v>
      </c>
    </row>
    <row r="94" spans="1:3" s="42" customFormat="1" ht="18.75" x14ac:dyDescent="0.3">
      <c r="A94" s="36"/>
      <c r="B94" s="41" t="s">
        <v>51</v>
      </c>
      <c r="C94" s="38">
        <f>C63+C75+C93</f>
        <v>1946067338</v>
      </c>
    </row>
    <row r="96" spans="1:3" s="1" customFormat="1" ht="15.75" x14ac:dyDescent="0.25">
      <c r="A96" s="66" t="s">
        <v>59</v>
      </c>
      <c r="B96" s="66"/>
      <c r="C96" s="66"/>
    </row>
    <row r="97" spans="1:3" s="1" customFormat="1" ht="15.75" x14ac:dyDescent="0.25">
      <c r="C97" s="2"/>
    </row>
    <row r="98" spans="1:3" s="1" customFormat="1" ht="15.75" x14ac:dyDescent="0.25">
      <c r="C98" s="2"/>
    </row>
    <row r="99" spans="1:3" s="1" customFormat="1" ht="15.75" x14ac:dyDescent="0.25">
      <c r="C99" s="2"/>
    </row>
    <row r="100" spans="1:3" s="1" customFormat="1" ht="15.75" x14ac:dyDescent="0.25">
      <c r="C100" s="2"/>
    </row>
    <row r="101" spans="1:3" s="1" customFormat="1" ht="15.75" x14ac:dyDescent="0.25">
      <c r="A101" s="66" t="s">
        <v>60</v>
      </c>
      <c r="B101" s="66"/>
      <c r="C101" s="66"/>
    </row>
    <row r="102" spans="1:3" s="1" customFormat="1" ht="15.75" x14ac:dyDescent="0.25">
      <c r="C102" s="2"/>
    </row>
    <row r="103" spans="1:3" x14ac:dyDescent="0.25">
      <c r="B103" s="3"/>
      <c r="C103" s="4"/>
    </row>
  </sheetData>
  <mergeCells count="4">
    <mergeCell ref="A4:C4"/>
    <mergeCell ref="A5:C5"/>
    <mergeCell ref="A96:C96"/>
    <mergeCell ref="A101:C101"/>
  </mergeCells>
  <pageMargins left="0.45" right="0.7" top="0.45" bottom="0.49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0"/>
  <sheetViews>
    <sheetView workbookViewId="0">
      <selection activeCell="C10" sqref="C10"/>
    </sheetView>
  </sheetViews>
  <sheetFormatPr defaultRowHeight="16.5" x14ac:dyDescent="0.25"/>
  <cols>
    <col min="1" max="1" width="9.140625" style="5"/>
    <col min="2" max="2" width="57.85546875" style="5" customWidth="1"/>
    <col min="3" max="3" width="22.140625" style="6" customWidth="1"/>
    <col min="4" max="4" width="9.140625" style="5"/>
    <col min="5" max="5" width="17.85546875" style="5" bestFit="1" customWidth="1"/>
    <col min="6" max="16384" width="9.140625" style="5"/>
  </cols>
  <sheetData>
    <row r="1" spans="1:5" s="3" customFormat="1" x14ac:dyDescent="0.25">
      <c r="A1" s="3" t="s">
        <v>53</v>
      </c>
      <c r="C1" s="4"/>
    </row>
    <row r="2" spans="1:5" x14ac:dyDescent="0.25">
      <c r="A2" s="3" t="s">
        <v>19</v>
      </c>
    </row>
    <row r="4" spans="1:5" x14ac:dyDescent="0.25">
      <c r="A4" s="65" t="s">
        <v>20</v>
      </c>
      <c r="B4" s="65"/>
      <c r="C4" s="65"/>
    </row>
    <row r="5" spans="1:5" x14ac:dyDescent="0.25">
      <c r="A5" s="65" t="s">
        <v>78</v>
      </c>
      <c r="B5" s="65"/>
      <c r="C5" s="65"/>
    </row>
    <row r="6" spans="1:5" x14ac:dyDescent="0.25">
      <c r="B6" s="7"/>
      <c r="C6" s="7"/>
    </row>
    <row r="7" spans="1:5" s="3" customFormat="1" ht="12.75" customHeight="1" x14ac:dyDescent="0.25">
      <c r="B7" s="3" t="s">
        <v>21</v>
      </c>
      <c r="C7" s="4">
        <v>8474167000</v>
      </c>
    </row>
    <row r="8" spans="1:5" s="3" customFormat="1" x14ac:dyDescent="0.25">
      <c r="B8" s="3" t="s">
        <v>54</v>
      </c>
      <c r="C8" s="4">
        <v>324765568</v>
      </c>
    </row>
    <row r="9" spans="1:5" s="3" customFormat="1" x14ac:dyDescent="0.25">
      <c r="B9" s="3" t="s">
        <v>79</v>
      </c>
      <c r="C9" s="4">
        <f>C101</f>
        <v>1798059692</v>
      </c>
    </row>
    <row r="10" spans="1:5" s="3" customFormat="1" x14ac:dyDescent="0.25">
      <c r="A10" s="8"/>
      <c r="B10" s="9" t="s">
        <v>22</v>
      </c>
      <c r="C10" s="10">
        <f>'QUY I'!C10-'QUY II'!C9</f>
        <v>5054805538</v>
      </c>
      <c r="E10" s="43"/>
    </row>
    <row r="11" spans="1:5" s="3" customFormat="1" x14ac:dyDescent="0.25">
      <c r="A11" s="8"/>
      <c r="B11" s="9"/>
      <c r="C11" s="10"/>
    </row>
    <row r="12" spans="1:5" x14ac:dyDescent="0.25">
      <c r="A12" s="11" t="s">
        <v>23</v>
      </c>
      <c r="B12" s="11" t="s">
        <v>24</v>
      </c>
      <c r="C12" s="12" t="s">
        <v>25</v>
      </c>
      <c r="E12" s="44"/>
    </row>
    <row r="13" spans="1:5" s="3" customFormat="1" x14ac:dyDescent="0.25">
      <c r="A13" s="13" t="s">
        <v>26</v>
      </c>
      <c r="B13" s="13"/>
      <c r="C13" s="14"/>
    </row>
    <row r="14" spans="1:5" s="3" customFormat="1" x14ac:dyDescent="0.25">
      <c r="A14" s="15">
        <v>6000</v>
      </c>
      <c r="B14" s="16" t="s">
        <v>27</v>
      </c>
      <c r="C14" s="17">
        <f>SUM(C15:C17)</f>
        <v>936529803</v>
      </c>
    </row>
    <row r="15" spans="1:5" x14ac:dyDescent="0.25">
      <c r="A15" s="18">
        <v>6001</v>
      </c>
      <c r="B15" s="19" t="s">
        <v>28</v>
      </c>
      <c r="C15" s="20">
        <v>477006303</v>
      </c>
    </row>
    <row r="16" spans="1:5" x14ac:dyDescent="0.25">
      <c r="A16" s="21">
        <v>6003</v>
      </c>
      <c r="B16" s="22" t="s">
        <v>29</v>
      </c>
      <c r="C16" s="23">
        <v>429051300</v>
      </c>
    </row>
    <row r="17" spans="1:3" x14ac:dyDescent="0.25">
      <c r="A17" s="24">
        <v>6051</v>
      </c>
      <c r="B17" s="25" t="s">
        <v>30</v>
      </c>
      <c r="C17" s="26">
        <v>30472200</v>
      </c>
    </row>
    <row r="18" spans="1:3" s="3" customFormat="1" x14ac:dyDescent="0.25">
      <c r="A18" s="15">
        <v>6000</v>
      </c>
      <c r="B18" s="16" t="s">
        <v>0</v>
      </c>
      <c r="C18" s="17">
        <f>SUM(C19:C24)</f>
        <v>413351114</v>
      </c>
    </row>
    <row r="19" spans="1:3" x14ac:dyDescent="0.25">
      <c r="A19" s="18">
        <v>6101</v>
      </c>
      <c r="B19" s="19" t="s">
        <v>1</v>
      </c>
      <c r="C19" s="20">
        <v>17722503</v>
      </c>
    </row>
    <row r="20" spans="1:3" x14ac:dyDescent="0.25">
      <c r="A20" s="21">
        <v>6107</v>
      </c>
      <c r="B20" s="22" t="s">
        <v>55</v>
      </c>
      <c r="C20" s="23">
        <v>1668000</v>
      </c>
    </row>
    <row r="21" spans="1:3" x14ac:dyDescent="0.25">
      <c r="A21" s="21">
        <v>6112</v>
      </c>
      <c r="B21" s="22" t="s">
        <v>31</v>
      </c>
      <c r="C21" s="23">
        <v>268702290</v>
      </c>
    </row>
    <row r="22" spans="1:3" x14ac:dyDescent="0.25">
      <c r="A22" s="21">
        <v>6113</v>
      </c>
      <c r="B22" s="22" t="s">
        <v>32</v>
      </c>
      <c r="C22" s="23">
        <v>1251000</v>
      </c>
    </row>
    <row r="23" spans="1:3" x14ac:dyDescent="0.25">
      <c r="A23" s="21">
        <v>6115</v>
      </c>
      <c r="B23" s="22" t="s">
        <v>2</v>
      </c>
      <c r="C23" s="23">
        <v>124007321</v>
      </c>
    </row>
    <row r="24" spans="1:3" hidden="1" x14ac:dyDescent="0.25">
      <c r="A24" s="24">
        <v>6117</v>
      </c>
      <c r="B24" s="25" t="s">
        <v>3</v>
      </c>
      <c r="C24" s="26"/>
    </row>
    <row r="25" spans="1:3" s="3" customFormat="1" x14ac:dyDescent="0.25">
      <c r="A25" s="15">
        <v>6300</v>
      </c>
      <c r="B25" s="16" t="s">
        <v>4</v>
      </c>
      <c r="C25" s="17">
        <f>SUM(C26:C29)</f>
        <v>244516425</v>
      </c>
    </row>
    <row r="26" spans="1:3" x14ac:dyDescent="0.25">
      <c r="A26" s="18">
        <v>6301</v>
      </c>
      <c r="B26" s="19" t="s">
        <v>5</v>
      </c>
      <c r="C26" s="20">
        <v>182268174</v>
      </c>
    </row>
    <row r="27" spans="1:3" x14ac:dyDescent="0.25">
      <c r="A27" s="21">
        <v>6302</v>
      </c>
      <c r="B27" s="22" t="s">
        <v>6</v>
      </c>
      <c r="C27" s="23">
        <v>31245973</v>
      </c>
    </row>
    <row r="28" spans="1:3" x14ac:dyDescent="0.25">
      <c r="A28" s="21">
        <v>6303</v>
      </c>
      <c r="B28" s="22" t="s">
        <v>7</v>
      </c>
      <c r="C28" s="23">
        <v>20830649</v>
      </c>
    </row>
    <row r="29" spans="1:3" x14ac:dyDescent="0.25">
      <c r="A29" s="24">
        <v>6304</v>
      </c>
      <c r="B29" s="25" t="s">
        <v>8</v>
      </c>
      <c r="C29" s="26">
        <v>10171629</v>
      </c>
    </row>
    <row r="30" spans="1:3" s="3" customFormat="1" x14ac:dyDescent="0.25">
      <c r="A30" s="15">
        <v>6400</v>
      </c>
      <c r="B30" s="16" t="s">
        <v>52</v>
      </c>
      <c r="C30" s="17">
        <f>C31</f>
        <v>4500000</v>
      </c>
    </row>
    <row r="31" spans="1:3" ht="33" x14ac:dyDescent="0.25">
      <c r="A31" s="27">
        <v>6404</v>
      </c>
      <c r="B31" s="28" t="s">
        <v>56</v>
      </c>
      <c r="C31" s="29">
        <v>4500000</v>
      </c>
    </row>
    <row r="32" spans="1:3" s="3" customFormat="1" x14ac:dyDescent="0.25">
      <c r="A32" s="15">
        <v>6500</v>
      </c>
      <c r="B32" s="16" t="s">
        <v>33</v>
      </c>
      <c r="C32" s="17">
        <f>SUM(C33:C35)</f>
        <v>33616384</v>
      </c>
    </row>
    <row r="33" spans="1:3" x14ac:dyDescent="0.25">
      <c r="A33" s="18">
        <v>6501</v>
      </c>
      <c r="B33" s="19" t="s">
        <v>9</v>
      </c>
      <c r="C33" s="20">
        <v>32416384</v>
      </c>
    </row>
    <row r="34" spans="1:3" hidden="1" x14ac:dyDescent="0.25">
      <c r="A34" s="21">
        <v>6502</v>
      </c>
      <c r="B34" s="22" t="s">
        <v>10</v>
      </c>
      <c r="C34" s="23"/>
    </row>
    <row r="35" spans="1:3" x14ac:dyDescent="0.25">
      <c r="A35" s="24">
        <v>6504</v>
      </c>
      <c r="B35" s="25" t="s">
        <v>34</v>
      </c>
      <c r="C35" s="23">
        <v>1200000</v>
      </c>
    </row>
    <row r="36" spans="1:3" s="3" customFormat="1" x14ac:dyDescent="0.25">
      <c r="A36" s="15">
        <v>6550</v>
      </c>
      <c r="B36" s="16" t="s">
        <v>11</v>
      </c>
      <c r="C36" s="17">
        <f>SUM(C37:C39)</f>
        <v>18710000</v>
      </c>
    </row>
    <row r="37" spans="1:3" x14ac:dyDescent="0.25">
      <c r="A37" s="51">
        <v>6551</v>
      </c>
      <c r="B37" s="52" t="s">
        <v>35</v>
      </c>
      <c r="C37" s="53">
        <v>6440000</v>
      </c>
    </row>
    <row r="38" spans="1:3" hidden="1" x14ac:dyDescent="0.25">
      <c r="A38" s="54">
        <v>6552</v>
      </c>
      <c r="B38" s="55" t="s">
        <v>36</v>
      </c>
      <c r="C38" s="56"/>
    </row>
    <row r="39" spans="1:3" x14ac:dyDescent="0.25">
      <c r="A39" s="57">
        <v>6599</v>
      </c>
      <c r="B39" s="58" t="s">
        <v>12</v>
      </c>
      <c r="C39" s="56">
        <v>12270000</v>
      </c>
    </row>
    <row r="40" spans="1:3" s="3" customFormat="1" x14ac:dyDescent="0.25">
      <c r="A40" s="15">
        <v>6600</v>
      </c>
      <c r="B40" s="16" t="s">
        <v>37</v>
      </c>
      <c r="C40" s="17">
        <f>SUM(C41:C43)</f>
        <v>2856000</v>
      </c>
    </row>
    <row r="41" spans="1:3" x14ac:dyDescent="0.25">
      <c r="A41" s="18">
        <v>6601</v>
      </c>
      <c r="B41" s="19" t="s">
        <v>38</v>
      </c>
      <c r="C41" s="20">
        <v>66000</v>
      </c>
    </row>
    <row r="42" spans="1:3" x14ac:dyDescent="0.25">
      <c r="A42" s="21">
        <v>6605</v>
      </c>
      <c r="B42" s="22" t="s">
        <v>57</v>
      </c>
      <c r="C42" s="23">
        <v>990000</v>
      </c>
    </row>
    <row r="43" spans="1:3" x14ac:dyDescent="0.25">
      <c r="A43" s="24">
        <v>6618</v>
      </c>
      <c r="B43" s="25" t="s">
        <v>39</v>
      </c>
      <c r="C43" s="26">
        <v>1800000</v>
      </c>
    </row>
    <row r="44" spans="1:3" s="3" customFormat="1" x14ac:dyDescent="0.25">
      <c r="A44" s="40">
        <v>6605</v>
      </c>
      <c r="B44" s="16" t="s">
        <v>81</v>
      </c>
      <c r="C44" s="17">
        <f>C45</f>
        <v>15660000</v>
      </c>
    </row>
    <row r="45" spans="1:3" x14ac:dyDescent="0.25">
      <c r="A45" s="27">
        <v>6699</v>
      </c>
      <c r="B45" s="28" t="s">
        <v>82</v>
      </c>
      <c r="C45" s="29">
        <v>15660000</v>
      </c>
    </row>
    <row r="46" spans="1:3" s="3" customFormat="1" x14ac:dyDescent="0.25">
      <c r="A46" s="15">
        <v>6700</v>
      </c>
      <c r="B46" s="16" t="s">
        <v>13</v>
      </c>
      <c r="C46" s="17">
        <f>SUM(C47:C50)</f>
        <v>9009000</v>
      </c>
    </row>
    <row r="47" spans="1:3" x14ac:dyDescent="0.25">
      <c r="A47" s="18">
        <v>6701</v>
      </c>
      <c r="B47" s="19" t="s">
        <v>40</v>
      </c>
      <c r="C47" s="20">
        <v>339000</v>
      </c>
    </row>
    <row r="48" spans="1:3" x14ac:dyDescent="0.25">
      <c r="A48" s="21">
        <v>6702</v>
      </c>
      <c r="B48" s="32" t="s">
        <v>14</v>
      </c>
      <c r="C48" s="23">
        <v>1170000</v>
      </c>
    </row>
    <row r="49" spans="1:3" x14ac:dyDescent="0.25">
      <c r="A49" s="24">
        <v>6703</v>
      </c>
      <c r="B49" s="33" t="s">
        <v>16</v>
      </c>
      <c r="C49" s="26"/>
    </row>
    <row r="50" spans="1:3" x14ac:dyDescent="0.25">
      <c r="A50" s="24">
        <v>6704</v>
      </c>
      <c r="B50" s="33" t="s">
        <v>15</v>
      </c>
      <c r="C50" s="26">
        <v>7500000</v>
      </c>
    </row>
    <row r="51" spans="1:3" s="3" customFormat="1" x14ac:dyDescent="0.25">
      <c r="A51" s="15">
        <v>6750</v>
      </c>
      <c r="B51" s="34" t="s">
        <v>58</v>
      </c>
      <c r="C51" s="17">
        <f>SUM(C52:C54)</f>
        <v>0</v>
      </c>
    </row>
    <row r="52" spans="1:3" x14ac:dyDescent="0.25">
      <c r="A52" s="18">
        <v>6799</v>
      </c>
      <c r="B52" s="35" t="s">
        <v>58</v>
      </c>
      <c r="C52" s="20"/>
    </row>
    <row r="53" spans="1:3" hidden="1" x14ac:dyDescent="0.25">
      <c r="A53" s="21">
        <v>6912</v>
      </c>
      <c r="B53" s="32" t="s">
        <v>41</v>
      </c>
      <c r="C53" s="23"/>
    </row>
    <row r="54" spans="1:3" hidden="1" x14ac:dyDescent="0.25">
      <c r="A54" s="24">
        <v>6921</v>
      </c>
      <c r="B54" s="33" t="s">
        <v>42</v>
      </c>
      <c r="C54" s="26"/>
    </row>
    <row r="55" spans="1:3" s="3" customFormat="1" ht="33" x14ac:dyDescent="0.25">
      <c r="A55" s="40">
        <v>6900</v>
      </c>
      <c r="B55" s="60" t="s">
        <v>62</v>
      </c>
      <c r="C55" s="17">
        <f>SUM(C56:C61)</f>
        <v>10670000</v>
      </c>
    </row>
    <row r="56" spans="1:3" x14ac:dyDescent="0.25">
      <c r="A56" s="51">
        <v>6905</v>
      </c>
      <c r="B56" s="64" t="s">
        <v>83</v>
      </c>
      <c r="C56" s="53">
        <v>7790000</v>
      </c>
    </row>
    <row r="57" spans="1:3" x14ac:dyDescent="0.25">
      <c r="A57" s="54">
        <v>6907</v>
      </c>
      <c r="B57" s="62" t="s">
        <v>63</v>
      </c>
      <c r="C57" s="56"/>
    </row>
    <row r="58" spans="1:3" x14ac:dyDescent="0.25">
      <c r="A58" s="54">
        <v>6912</v>
      </c>
      <c r="B58" s="62" t="s">
        <v>84</v>
      </c>
      <c r="C58" s="56">
        <v>2160000</v>
      </c>
    </row>
    <row r="59" spans="1:3" x14ac:dyDescent="0.25">
      <c r="A59" s="54">
        <v>6913</v>
      </c>
      <c r="B59" s="62" t="s">
        <v>64</v>
      </c>
      <c r="C59" s="56">
        <v>720000</v>
      </c>
    </row>
    <row r="60" spans="1:3" x14ac:dyDescent="0.25">
      <c r="A60" s="54">
        <v>6921</v>
      </c>
      <c r="B60" s="62" t="s">
        <v>65</v>
      </c>
      <c r="C60" s="56"/>
    </row>
    <row r="61" spans="1:3" x14ac:dyDescent="0.25">
      <c r="A61" s="57">
        <v>6949</v>
      </c>
      <c r="B61" s="63" t="s">
        <v>66</v>
      </c>
      <c r="C61" s="59"/>
    </row>
    <row r="62" spans="1:3" s="3" customFormat="1" x14ac:dyDescent="0.25">
      <c r="A62" s="15">
        <v>7000</v>
      </c>
      <c r="B62" s="34" t="s">
        <v>43</v>
      </c>
      <c r="C62" s="17">
        <f>SUM(C63:C64)</f>
        <v>34864000</v>
      </c>
    </row>
    <row r="63" spans="1:3" x14ac:dyDescent="0.25">
      <c r="A63" s="18">
        <v>7001</v>
      </c>
      <c r="B63" s="35" t="s">
        <v>44</v>
      </c>
      <c r="C63" s="20">
        <v>31644000</v>
      </c>
    </row>
    <row r="64" spans="1:3" x14ac:dyDescent="0.25">
      <c r="A64" s="24">
        <v>7049</v>
      </c>
      <c r="B64" s="33" t="s">
        <v>45</v>
      </c>
      <c r="C64" s="26">
        <v>3220000</v>
      </c>
    </row>
    <row r="65" spans="1:3" s="3" customFormat="1" x14ac:dyDescent="0.25">
      <c r="A65" s="40">
        <v>7050</v>
      </c>
      <c r="B65" s="34" t="s">
        <v>85</v>
      </c>
      <c r="C65" s="17">
        <f>C66</f>
        <v>16000000</v>
      </c>
    </row>
    <row r="66" spans="1:3" x14ac:dyDescent="0.25">
      <c r="A66" s="27">
        <v>7799</v>
      </c>
      <c r="B66" s="45" t="s">
        <v>86</v>
      </c>
      <c r="C66" s="29">
        <v>16000000</v>
      </c>
    </row>
    <row r="67" spans="1:3" x14ac:dyDescent="0.25">
      <c r="A67" s="40">
        <v>7750</v>
      </c>
      <c r="B67" s="34" t="s">
        <v>18</v>
      </c>
      <c r="C67" s="17">
        <f>SUM(C68:C69)</f>
        <v>9867000</v>
      </c>
    </row>
    <row r="68" spans="1:3" x14ac:dyDescent="0.25">
      <c r="A68" s="51">
        <v>7756</v>
      </c>
      <c r="B68" s="61" t="s">
        <v>87</v>
      </c>
      <c r="C68" s="53">
        <v>462000</v>
      </c>
    </row>
    <row r="69" spans="1:3" x14ac:dyDescent="0.25">
      <c r="A69" s="57">
        <v>7799</v>
      </c>
      <c r="B69" s="63" t="s">
        <v>67</v>
      </c>
      <c r="C69" s="59">
        <v>9405000</v>
      </c>
    </row>
    <row r="70" spans="1:3" s="39" customFormat="1" ht="18.75" x14ac:dyDescent="0.3">
      <c r="A70" s="36"/>
      <c r="B70" s="37" t="s">
        <v>46</v>
      </c>
      <c r="C70" s="38">
        <f>C14+C18+C25+C32+C36+C40+C46+C55+C62+C65+C44+C67+C30</f>
        <v>1750149726</v>
      </c>
    </row>
    <row r="71" spans="1:3" x14ac:dyDescent="0.25">
      <c r="A71" s="40" t="s">
        <v>47</v>
      </c>
      <c r="B71" s="40"/>
      <c r="C71" s="17"/>
    </row>
    <row r="72" spans="1:3" x14ac:dyDescent="0.25">
      <c r="A72" s="40">
        <v>6400</v>
      </c>
      <c r="B72" s="40" t="s">
        <v>52</v>
      </c>
      <c r="C72" s="17">
        <f>C73</f>
        <v>10068000</v>
      </c>
    </row>
    <row r="73" spans="1:3" x14ac:dyDescent="0.25">
      <c r="A73" s="30">
        <v>6449</v>
      </c>
      <c r="B73" s="30" t="s">
        <v>18</v>
      </c>
      <c r="C73" s="31">
        <v>10068000</v>
      </c>
    </row>
    <row r="74" spans="1:3" s="3" customFormat="1" x14ac:dyDescent="0.25">
      <c r="A74" s="40">
        <v>6750</v>
      </c>
      <c r="B74" s="40" t="s">
        <v>17</v>
      </c>
      <c r="C74" s="17">
        <f>C75</f>
        <v>33141966</v>
      </c>
    </row>
    <row r="75" spans="1:3" x14ac:dyDescent="0.25">
      <c r="A75" s="47">
        <v>6757</v>
      </c>
      <c r="B75" s="48" t="s">
        <v>74</v>
      </c>
      <c r="C75" s="31">
        <v>33141966</v>
      </c>
    </row>
    <row r="76" spans="1:3" s="3" customFormat="1" x14ac:dyDescent="0.25">
      <c r="A76" s="49">
        <v>7750</v>
      </c>
      <c r="B76" s="49" t="s">
        <v>18</v>
      </c>
      <c r="C76" s="50">
        <f>C81</f>
        <v>4700000</v>
      </c>
    </row>
    <row r="77" spans="1:3" hidden="1" x14ac:dyDescent="0.25">
      <c r="A77" s="21"/>
      <c r="B77" s="21"/>
      <c r="C77" s="23"/>
    </row>
    <row r="78" spans="1:3" hidden="1" x14ac:dyDescent="0.25">
      <c r="A78" s="24"/>
      <c r="B78" s="24"/>
      <c r="C78" s="26"/>
    </row>
    <row r="79" spans="1:3" hidden="1" x14ac:dyDescent="0.25">
      <c r="A79" s="15"/>
      <c r="B79" s="34"/>
      <c r="C79" s="17"/>
    </row>
    <row r="80" spans="1:3" hidden="1" x14ac:dyDescent="0.25">
      <c r="A80" s="27"/>
      <c r="B80" s="27"/>
      <c r="C80" s="29"/>
    </row>
    <row r="81" spans="1:3" x14ac:dyDescent="0.25">
      <c r="A81" s="30">
        <v>7766</v>
      </c>
      <c r="B81" s="30" t="s">
        <v>88</v>
      </c>
      <c r="C81" s="31">
        <v>4700000</v>
      </c>
    </row>
    <row r="82" spans="1:3" ht="18.75" x14ac:dyDescent="0.3">
      <c r="A82" s="30"/>
      <c r="B82" s="37" t="s">
        <v>50</v>
      </c>
      <c r="C82" s="17">
        <f>C72+C74+C76</f>
        <v>47909966</v>
      </c>
    </row>
    <row r="83" spans="1:3" x14ac:dyDescent="0.25">
      <c r="A83" s="40" t="s">
        <v>76</v>
      </c>
      <c r="B83" s="30"/>
      <c r="C83" s="17"/>
    </row>
    <row r="84" spans="1:3" s="3" customFormat="1" x14ac:dyDescent="0.25">
      <c r="A84" s="40">
        <v>6000</v>
      </c>
      <c r="B84" s="40" t="s">
        <v>68</v>
      </c>
      <c r="C84" s="17">
        <f>SUM(C85:C86)</f>
        <v>0</v>
      </c>
    </row>
    <row r="85" spans="1:3" x14ac:dyDescent="0.25">
      <c r="A85" s="51">
        <v>6001</v>
      </c>
      <c r="B85" s="51" t="s">
        <v>69</v>
      </c>
      <c r="C85" s="53"/>
    </row>
    <row r="86" spans="1:3" x14ac:dyDescent="0.25">
      <c r="A86" s="57">
        <v>6003</v>
      </c>
      <c r="B86" s="57" t="s">
        <v>70</v>
      </c>
      <c r="C86" s="59"/>
    </row>
    <row r="87" spans="1:3" s="3" customFormat="1" x14ac:dyDescent="0.25">
      <c r="A87" s="40">
        <v>6100</v>
      </c>
      <c r="B87" s="40" t="s">
        <v>0</v>
      </c>
      <c r="C87" s="17">
        <f>SUM(C88:C92)</f>
        <v>0</v>
      </c>
    </row>
    <row r="88" spans="1:3" x14ac:dyDescent="0.25">
      <c r="A88" s="51">
        <v>6101</v>
      </c>
      <c r="B88" s="51" t="s">
        <v>1</v>
      </c>
      <c r="C88" s="53"/>
    </row>
    <row r="89" spans="1:3" x14ac:dyDescent="0.25">
      <c r="A89" s="54">
        <v>6107</v>
      </c>
      <c r="B89" s="54" t="s">
        <v>71</v>
      </c>
      <c r="C89" s="56"/>
    </row>
    <row r="90" spans="1:3" x14ac:dyDescent="0.25">
      <c r="A90" s="54">
        <v>6112</v>
      </c>
      <c r="B90" s="54" t="s">
        <v>72</v>
      </c>
      <c r="C90" s="56"/>
    </row>
    <row r="91" spans="1:3" x14ac:dyDescent="0.25">
      <c r="A91" s="54">
        <v>6113</v>
      </c>
      <c r="B91" s="54" t="s">
        <v>32</v>
      </c>
      <c r="C91" s="56"/>
    </row>
    <row r="92" spans="1:3" x14ac:dyDescent="0.25">
      <c r="A92" s="57">
        <v>6115</v>
      </c>
      <c r="B92" s="57" t="s">
        <v>73</v>
      </c>
      <c r="C92" s="59"/>
    </row>
    <row r="93" spans="1:3" s="3" customFormat="1" x14ac:dyDescent="0.25">
      <c r="A93" s="40">
        <v>6300</v>
      </c>
      <c r="B93" s="40" t="s">
        <v>4</v>
      </c>
      <c r="C93" s="17">
        <f>SUM(C94:C97)</f>
        <v>0</v>
      </c>
    </row>
    <row r="94" spans="1:3" x14ac:dyDescent="0.25">
      <c r="A94" s="51">
        <v>6301</v>
      </c>
      <c r="B94" s="51" t="s">
        <v>5</v>
      </c>
      <c r="C94" s="53"/>
    </row>
    <row r="95" spans="1:3" x14ac:dyDescent="0.25">
      <c r="A95" s="54">
        <v>6302</v>
      </c>
      <c r="B95" s="54" t="s">
        <v>6</v>
      </c>
      <c r="C95" s="56"/>
    </row>
    <row r="96" spans="1:3" x14ac:dyDescent="0.25">
      <c r="A96" s="54">
        <v>6303</v>
      </c>
      <c r="B96" s="54" t="s">
        <v>7</v>
      </c>
      <c r="C96" s="56"/>
    </row>
    <row r="97" spans="1:3" x14ac:dyDescent="0.25">
      <c r="A97" s="57">
        <v>6304</v>
      </c>
      <c r="B97" s="57" t="s">
        <v>8</v>
      </c>
      <c r="C97" s="59"/>
    </row>
    <row r="98" spans="1:3" hidden="1" x14ac:dyDescent="0.25">
      <c r="A98" s="15">
        <v>9000</v>
      </c>
      <c r="B98" s="40" t="s">
        <v>48</v>
      </c>
      <c r="C98" s="17">
        <f>C99</f>
        <v>0</v>
      </c>
    </row>
    <row r="99" spans="1:3" hidden="1" x14ac:dyDescent="0.25">
      <c r="A99" s="27">
        <v>9049</v>
      </c>
      <c r="B99" s="27" t="s">
        <v>49</v>
      </c>
      <c r="C99" s="29"/>
    </row>
    <row r="100" spans="1:3" x14ac:dyDescent="0.25">
      <c r="A100" s="30"/>
      <c r="B100" s="40" t="s">
        <v>77</v>
      </c>
      <c r="C100" s="17">
        <f>C84+C87+C93</f>
        <v>0</v>
      </c>
    </row>
    <row r="101" spans="1:3" s="42" customFormat="1" ht="18.75" x14ac:dyDescent="0.3">
      <c r="A101" s="36"/>
      <c r="B101" s="41" t="s">
        <v>51</v>
      </c>
      <c r="C101" s="38">
        <f>C70+C82+C100</f>
        <v>1798059692</v>
      </c>
    </row>
    <row r="103" spans="1:3" s="1" customFormat="1" ht="15.75" x14ac:dyDescent="0.25">
      <c r="A103" s="66" t="s">
        <v>59</v>
      </c>
      <c r="B103" s="66"/>
      <c r="C103" s="66"/>
    </row>
    <row r="104" spans="1:3" s="1" customFormat="1" ht="15.75" x14ac:dyDescent="0.25">
      <c r="C104" s="2"/>
    </row>
    <row r="105" spans="1:3" s="1" customFormat="1" ht="15.75" x14ac:dyDescent="0.25">
      <c r="C105" s="2"/>
    </row>
    <row r="106" spans="1:3" s="1" customFormat="1" ht="15.75" x14ac:dyDescent="0.25">
      <c r="C106" s="2"/>
    </row>
    <row r="107" spans="1:3" s="1" customFormat="1" ht="15.75" x14ac:dyDescent="0.25">
      <c r="C107" s="2"/>
    </row>
    <row r="108" spans="1:3" s="1" customFormat="1" ht="15.75" x14ac:dyDescent="0.25">
      <c r="A108" s="66" t="s">
        <v>60</v>
      </c>
      <c r="B108" s="66"/>
      <c r="C108" s="66"/>
    </row>
    <row r="109" spans="1:3" s="1" customFormat="1" ht="15.75" x14ac:dyDescent="0.25">
      <c r="C109" s="2"/>
    </row>
    <row r="110" spans="1:3" x14ac:dyDescent="0.25">
      <c r="B110" s="3"/>
      <c r="C110" s="4"/>
    </row>
  </sheetData>
  <mergeCells count="4">
    <mergeCell ref="A4:C4"/>
    <mergeCell ref="A5:C5"/>
    <mergeCell ref="A103:C103"/>
    <mergeCell ref="A108:C108"/>
  </mergeCells>
  <pageMargins left="0.45" right="0.7" top="0.45" bottom="0.49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3"/>
  <sheetViews>
    <sheetView workbookViewId="0">
      <selection activeCell="C104" sqref="C104"/>
    </sheetView>
  </sheetViews>
  <sheetFormatPr defaultRowHeight="16.5" x14ac:dyDescent="0.25"/>
  <cols>
    <col min="1" max="1" width="9.140625" style="5"/>
    <col min="2" max="2" width="57.85546875" style="5" customWidth="1"/>
    <col min="3" max="3" width="22.140625" style="6" customWidth="1"/>
    <col min="4" max="4" width="9.140625" style="5"/>
    <col min="5" max="5" width="17.85546875" style="5" bestFit="1" customWidth="1"/>
    <col min="6" max="16384" width="9.140625" style="5"/>
  </cols>
  <sheetData>
    <row r="1" spans="1:5" s="3" customFormat="1" x14ac:dyDescent="0.25">
      <c r="A1" s="3" t="s">
        <v>53</v>
      </c>
      <c r="C1" s="4"/>
    </row>
    <row r="2" spans="1:5" x14ac:dyDescent="0.25">
      <c r="A2" s="3" t="s">
        <v>19</v>
      </c>
    </row>
    <row r="4" spans="1:5" x14ac:dyDescent="0.25">
      <c r="A4" s="65" t="s">
        <v>20</v>
      </c>
      <c r="B4" s="65"/>
      <c r="C4" s="65"/>
    </row>
    <row r="5" spans="1:5" x14ac:dyDescent="0.25">
      <c r="A5" s="65" t="s">
        <v>93</v>
      </c>
      <c r="B5" s="65"/>
      <c r="C5" s="65"/>
    </row>
    <row r="6" spans="1:5" x14ac:dyDescent="0.25">
      <c r="B6" s="7"/>
      <c r="C6" s="7"/>
    </row>
    <row r="7" spans="1:5" s="3" customFormat="1" ht="12.75" customHeight="1" x14ac:dyDescent="0.25">
      <c r="B7" s="3" t="s">
        <v>21</v>
      </c>
      <c r="C7" s="4">
        <v>8474167000</v>
      </c>
    </row>
    <row r="8" spans="1:5" s="3" customFormat="1" x14ac:dyDescent="0.25">
      <c r="B8" s="3" t="s">
        <v>54</v>
      </c>
      <c r="C8" s="4">
        <v>324765568</v>
      </c>
    </row>
    <row r="9" spans="1:5" s="3" customFormat="1" x14ac:dyDescent="0.25">
      <c r="B9" s="3" t="s">
        <v>92</v>
      </c>
      <c r="C9" s="4">
        <f>C104</f>
        <v>2070913510</v>
      </c>
    </row>
    <row r="10" spans="1:5" s="3" customFormat="1" x14ac:dyDescent="0.25">
      <c r="A10" s="8"/>
      <c r="B10" s="9" t="s">
        <v>22</v>
      </c>
      <c r="C10" s="10">
        <f>'QUY II'!C10-'QUY III'!C9</f>
        <v>2983892028</v>
      </c>
      <c r="E10" s="43"/>
    </row>
    <row r="11" spans="1:5" s="3" customFormat="1" x14ac:dyDescent="0.25">
      <c r="A11" s="8"/>
      <c r="B11" s="9"/>
      <c r="C11" s="10"/>
    </row>
    <row r="12" spans="1:5" x14ac:dyDescent="0.25">
      <c r="A12" s="11" t="s">
        <v>23</v>
      </c>
      <c r="B12" s="11" t="s">
        <v>24</v>
      </c>
      <c r="C12" s="12" t="s">
        <v>25</v>
      </c>
      <c r="E12" s="44"/>
    </row>
    <row r="13" spans="1:5" s="3" customFormat="1" x14ac:dyDescent="0.25">
      <c r="A13" s="13" t="s">
        <v>26</v>
      </c>
      <c r="B13" s="13"/>
      <c r="C13" s="14"/>
    </row>
    <row r="14" spans="1:5" s="3" customFormat="1" x14ac:dyDescent="0.25">
      <c r="A14" s="15">
        <v>6000</v>
      </c>
      <c r="B14" s="16" t="s">
        <v>27</v>
      </c>
      <c r="C14" s="17">
        <f>SUM(C15:C17)</f>
        <v>1024200701</v>
      </c>
    </row>
    <row r="15" spans="1:5" x14ac:dyDescent="0.25">
      <c r="A15" s="18">
        <v>6001</v>
      </c>
      <c r="B15" s="19" t="s">
        <v>28</v>
      </c>
      <c r="C15" s="20">
        <v>511323303</v>
      </c>
    </row>
    <row r="16" spans="1:5" x14ac:dyDescent="0.25">
      <c r="A16" s="21">
        <v>6003</v>
      </c>
      <c r="B16" s="22" t="s">
        <v>29</v>
      </c>
      <c r="C16" s="23">
        <v>477075698</v>
      </c>
    </row>
    <row r="17" spans="1:3" x14ac:dyDescent="0.25">
      <c r="A17" s="24">
        <v>6051</v>
      </c>
      <c r="B17" s="25" t="s">
        <v>30</v>
      </c>
      <c r="C17" s="26">
        <v>35801700</v>
      </c>
    </row>
    <row r="18" spans="1:3" s="3" customFormat="1" x14ac:dyDescent="0.25">
      <c r="A18" s="15">
        <v>6000</v>
      </c>
      <c r="B18" s="16" t="s">
        <v>0</v>
      </c>
      <c r="C18" s="17">
        <f>SUM(C19:C24)</f>
        <v>445961473</v>
      </c>
    </row>
    <row r="19" spans="1:3" x14ac:dyDescent="0.25">
      <c r="A19" s="18">
        <v>6101</v>
      </c>
      <c r="B19" s="19" t="s">
        <v>1</v>
      </c>
      <c r="C19" s="20">
        <v>18997503</v>
      </c>
    </row>
    <row r="20" spans="1:3" x14ac:dyDescent="0.25">
      <c r="A20" s="21">
        <v>6107</v>
      </c>
      <c r="B20" s="22" t="s">
        <v>55</v>
      </c>
      <c r="C20" s="23">
        <v>1192000</v>
      </c>
    </row>
    <row r="21" spans="1:3" x14ac:dyDescent="0.25">
      <c r="A21" s="21">
        <v>6112</v>
      </c>
      <c r="B21" s="22" t="s">
        <v>31</v>
      </c>
      <c r="C21" s="23">
        <v>288310530</v>
      </c>
    </row>
    <row r="22" spans="1:3" x14ac:dyDescent="0.25">
      <c r="A22" s="21">
        <v>6113</v>
      </c>
      <c r="B22" s="22" t="s">
        <v>32</v>
      </c>
      <c r="C22" s="23">
        <v>1341000</v>
      </c>
    </row>
    <row r="23" spans="1:3" x14ac:dyDescent="0.25">
      <c r="A23" s="21">
        <v>6115</v>
      </c>
      <c r="B23" s="22" t="s">
        <v>2</v>
      </c>
      <c r="C23" s="23">
        <v>136120440</v>
      </c>
    </row>
    <row r="24" spans="1:3" hidden="1" x14ac:dyDescent="0.25">
      <c r="A24" s="24">
        <v>6117</v>
      </c>
      <c r="B24" s="25" t="s">
        <v>3</v>
      </c>
      <c r="C24" s="26"/>
    </row>
    <row r="25" spans="1:3" s="3" customFormat="1" x14ac:dyDescent="0.25">
      <c r="A25" s="15">
        <v>6300</v>
      </c>
      <c r="B25" s="16" t="s">
        <v>4</v>
      </c>
      <c r="C25" s="17">
        <f>SUM(C26:C29)</f>
        <v>265994934</v>
      </c>
    </row>
    <row r="26" spans="1:3" x14ac:dyDescent="0.25">
      <c r="A26" s="18">
        <v>6301</v>
      </c>
      <c r="B26" s="19" t="s">
        <v>5</v>
      </c>
      <c r="C26" s="20">
        <v>198275865</v>
      </c>
    </row>
    <row r="27" spans="1:3" x14ac:dyDescent="0.25">
      <c r="A27" s="21">
        <v>6302</v>
      </c>
      <c r="B27" s="22" t="s">
        <v>6</v>
      </c>
      <c r="C27" s="23">
        <v>33990148</v>
      </c>
    </row>
    <row r="28" spans="1:3" x14ac:dyDescent="0.25">
      <c r="A28" s="21">
        <v>6303</v>
      </c>
      <c r="B28" s="22" t="s">
        <v>7</v>
      </c>
      <c r="C28" s="23">
        <v>22660098</v>
      </c>
    </row>
    <row r="29" spans="1:3" x14ac:dyDescent="0.25">
      <c r="A29" s="24">
        <v>6304</v>
      </c>
      <c r="B29" s="25" t="s">
        <v>8</v>
      </c>
      <c r="C29" s="26">
        <v>11068823</v>
      </c>
    </row>
    <row r="30" spans="1:3" s="3" customFormat="1" x14ac:dyDescent="0.25">
      <c r="A30" s="15">
        <v>6400</v>
      </c>
      <c r="B30" s="16" t="s">
        <v>52</v>
      </c>
      <c r="C30" s="17">
        <f>C31</f>
        <v>4500000</v>
      </c>
    </row>
    <row r="31" spans="1:3" ht="33" x14ac:dyDescent="0.25">
      <c r="A31" s="27">
        <v>6404</v>
      </c>
      <c r="B31" s="28" t="s">
        <v>56</v>
      </c>
      <c r="C31" s="29">
        <v>4500000</v>
      </c>
    </row>
    <row r="32" spans="1:3" s="3" customFormat="1" x14ac:dyDescent="0.25">
      <c r="A32" s="15">
        <v>6500</v>
      </c>
      <c r="B32" s="16" t="s">
        <v>33</v>
      </c>
      <c r="C32" s="17">
        <f>SUM(C33:C35)</f>
        <v>29864373</v>
      </c>
    </row>
    <row r="33" spans="1:3" x14ac:dyDescent="0.25">
      <c r="A33" s="18">
        <v>6501</v>
      </c>
      <c r="B33" s="19" t="s">
        <v>9</v>
      </c>
      <c r="C33" s="20">
        <v>29864373</v>
      </c>
    </row>
    <row r="34" spans="1:3" hidden="1" x14ac:dyDescent="0.25">
      <c r="A34" s="21">
        <v>6502</v>
      </c>
      <c r="B34" s="22" t="s">
        <v>10</v>
      </c>
      <c r="C34" s="23"/>
    </row>
    <row r="35" spans="1:3" x14ac:dyDescent="0.25">
      <c r="A35" s="24">
        <v>6504</v>
      </c>
      <c r="B35" s="25" t="s">
        <v>34</v>
      </c>
      <c r="C35" s="23"/>
    </row>
    <row r="36" spans="1:3" s="3" customFormat="1" x14ac:dyDescent="0.25">
      <c r="A36" s="15">
        <v>6550</v>
      </c>
      <c r="B36" s="16" t="s">
        <v>11</v>
      </c>
      <c r="C36" s="17">
        <f>SUM(C37:C39)</f>
        <v>37412000</v>
      </c>
    </row>
    <row r="37" spans="1:3" x14ac:dyDescent="0.25">
      <c r="A37" s="51">
        <v>6551</v>
      </c>
      <c r="B37" s="52" t="s">
        <v>35</v>
      </c>
      <c r="C37" s="53">
        <v>10132000</v>
      </c>
    </row>
    <row r="38" spans="1:3" hidden="1" x14ac:dyDescent="0.25">
      <c r="A38" s="54">
        <v>6552</v>
      </c>
      <c r="B38" s="55" t="s">
        <v>36</v>
      </c>
      <c r="C38" s="56"/>
    </row>
    <row r="39" spans="1:3" x14ac:dyDescent="0.25">
      <c r="A39" s="57">
        <v>6599</v>
      </c>
      <c r="B39" s="58" t="s">
        <v>12</v>
      </c>
      <c r="C39" s="56">
        <v>27280000</v>
      </c>
    </row>
    <row r="40" spans="1:3" s="3" customFormat="1" x14ac:dyDescent="0.25">
      <c r="A40" s="15">
        <v>6600</v>
      </c>
      <c r="B40" s="16" t="s">
        <v>37</v>
      </c>
      <c r="C40" s="17">
        <f>SUM(C41:C43)</f>
        <v>2856000</v>
      </c>
    </row>
    <row r="41" spans="1:3" x14ac:dyDescent="0.25">
      <c r="A41" s="18">
        <v>6601</v>
      </c>
      <c r="B41" s="19" t="s">
        <v>38</v>
      </c>
      <c r="C41" s="20">
        <v>66000</v>
      </c>
    </row>
    <row r="42" spans="1:3" x14ac:dyDescent="0.25">
      <c r="A42" s="21">
        <v>6605</v>
      </c>
      <c r="B42" s="22" t="s">
        <v>57</v>
      </c>
      <c r="C42" s="23">
        <v>990000</v>
      </c>
    </row>
    <row r="43" spans="1:3" x14ac:dyDescent="0.25">
      <c r="A43" s="24">
        <v>6618</v>
      </c>
      <c r="B43" s="25" t="s">
        <v>39</v>
      </c>
      <c r="C43" s="26">
        <v>1800000</v>
      </c>
    </row>
    <row r="44" spans="1:3" s="3" customFormat="1" x14ac:dyDescent="0.25">
      <c r="A44" s="40">
        <v>6605</v>
      </c>
      <c r="B44" s="16" t="s">
        <v>81</v>
      </c>
      <c r="C44" s="17">
        <f>C45</f>
        <v>5890000</v>
      </c>
    </row>
    <row r="45" spans="1:3" x14ac:dyDescent="0.25">
      <c r="A45" s="27">
        <v>6699</v>
      </c>
      <c r="B45" s="28" t="s">
        <v>82</v>
      </c>
      <c r="C45" s="29">
        <v>5890000</v>
      </c>
    </row>
    <row r="46" spans="1:3" s="3" customFormat="1" x14ac:dyDescent="0.25">
      <c r="A46" s="15">
        <v>6700</v>
      </c>
      <c r="B46" s="16" t="s">
        <v>13</v>
      </c>
      <c r="C46" s="17">
        <f>SUM(C47:C50)</f>
        <v>24907000</v>
      </c>
    </row>
    <row r="47" spans="1:3" x14ac:dyDescent="0.25">
      <c r="A47" s="18">
        <v>6701</v>
      </c>
      <c r="B47" s="19" t="s">
        <v>40</v>
      </c>
      <c r="C47" s="20">
        <v>2862000</v>
      </c>
    </row>
    <row r="48" spans="1:3" x14ac:dyDescent="0.25">
      <c r="A48" s="21">
        <v>6702</v>
      </c>
      <c r="B48" s="32" t="s">
        <v>14</v>
      </c>
      <c r="C48" s="23">
        <v>9345000</v>
      </c>
    </row>
    <row r="49" spans="1:3" x14ac:dyDescent="0.25">
      <c r="A49" s="24">
        <v>6703</v>
      </c>
      <c r="B49" s="33" t="s">
        <v>16</v>
      </c>
      <c r="C49" s="26">
        <v>5200000</v>
      </c>
    </row>
    <row r="50" spans="1:3" x14ac:dyDescent="0.25">
      <c r="A50" s="24">
        <v>6704</v>
      </c>
      <c r="B50" s="33" t="s">
        <v>15</v>
      </c>
      <c r="C50" s="26">
        <v>7500000</v>
      </c>
    </row>
    <row r="51" spans="1:3" s="3" customFormat="1" x14ac:dyDescent="0.25">
      <c r="A51" s="15">
        <v>6750</v>
      </c>
      <c r="B51" s="34" t="s">
        <v>58</v>
      </c>
      <c r="C51" s="17">
        <f>SUM(C52:C54)</f>
        <v>0</v>
      </c>
    </row>
    <row r="52" spans="1:3" x14ac:dyDescent="0.25">
      <c r="A52" s="18">
        <v>6799</v>
      </c>
      <c r="B52" s="35" t="s">
        <v>58</v>
      </c>
      <c r="C52" s="20"/>
    </row>
    <row r="53" spans="1:3" hidden="1" x14ac:dyDescent="0.25">
      <c r="A53" s="21">
        <v>6912</v>
      </c>
      <c r="B53" s="32" t="s">
        <v>41</v>
      </c>
      <c r="C53" s="23"/>
    </row>
    <row r="54" spans="1:3" hidden="1" x14ac:dyDescent="0.25">
      <c r="A54" s="24">
        <v>6921</v>
      </c>
      <c r="B54" s="33" t="s">
        <v>42</v>
      </c>
      <c r="C54" s="26"/>
    </row>
    <row r="55" spans="1:3" s="3" customFormat="1" ht="33" x14ac:dyDescent="0.25">
      <c r="A55" s="40">
        <v>6900</v>
      </c>
      <c r="B55" s="60" t="s">
        <v>62</v>
      </c>
      <c r="C55" s="17">
        <f>SUM(C56:C61)</f>
        <v>46030000</v>
      </c>
    </row>
    <row r="56" spans="1:3" x14ac:dyDescent="0.25">
      <c r="A56" s="51">
        <v>6905</v>
      </c>
      <c r="B56" s="64" t="s">
        <v>83</v>
      </c>
      <c r="C56" s="53"/>
    </row>
    <row r="57" spans="1:3" x14ac:dyDescent="0.25">
      <c r="A57" s="54">
        <v>6907</v>
      </c>
      <c r="B57" s="62" t="s">
        <v>63</v>
      </c>
      <c r="C57" s="56">
        <v>14465000</v>
      </c>
    </row>
    <row r="58" spans="1:3" x14ac:dyDescent="0.25">
      <c r="A58" s="54">
        <v>6912</v>
      </c>
      <c r="B58" s="62" t="s">
        <v>84</v>
      </c>
      <c r="C58" s="56">
        <v>4700000</v>
      </c>
    </row>
    <row r="59" spans="1:3" x14ac:dyDescent="0.25">
      <c r="A59" s="54">
        <v>6913</v>
      </c>
      <c r="B59" s="62" t="s">
        <v>64</v>
      </c>
      <c r="C59" s="56">
        <v>9000000</v>
      </c>
    </row>
    <row r="60" spans="1:3" x14ac:dyDescent="0.25">
      <c r="A60" s="54">
        <v>6921</v>
      </c>
      <c r="B60" s="62" t="s">
        <v>65</v>
      </c>
      <c r="C60" s="56">
        <v>8670000</v>
      </c>
    </row>
    <row r="61" spans="1:3" x14ac:dyDescent="0.25">
      <c r="A61" s="57">
        <v>6949</v>
      </c>
      <c r="B61" s="63" t="s">
        <v>66</v>
      </c>
      <c r="C61" s="59">
        <v>9195000</v>
      </c>
    </row>
    <row r="62" spans="1:3" s="3" customFormat="1" x14ac:dyDescent="0.25">
      <c r="A62" s="15">
        <v>7000</v>
      </c>
      <c r="B62" s="34" t="s">
        <v>43</v>
      </c>
      <c r="C62" s="17">
        <f>SUM(C63:C64)</f>
        <v>89745600</v>
      </c>
    </row>
    <row r="63" spans="1:3" x14ac:dyDescent="0.25">
      <c r="A63" s="18">
        <v>7001</v>
      </c>
      <c r="B63" s="35" t="s">
        <v>44</v>
      </c>
      <c r="C63" s="20">
        <v>26294100</v>
      </c>
    </row>
    <row r="64" spans="1:3" x14ac:dyDescent="0.25">
      <c r="A64" s="24">
        <v>7049</v>
      </c>
      <c r="B64" s="33" t="s">
        <v>45</v>
      </c>
      <c r="C64" s="26">
        <v>63451500</v>
      </c>
    </row>
    <row r="65" spans="1:3" s="3" customFormat="1" x14ac:dyDescent="0.25">
      <c r="A65" s="40">
        <v>7050</v>
      </c>
      <c r="B65" s="34" t="s">
        <v>85</v>
      </c>
      <c r="C65" s="17">
        <f>C66</f>
        <v>0</v>
      </c>
    </row>
    <row r="66" spans="1:3" x14ac:dyDescent="0.25">
      <c r="A66" s="27">
        <v>7799</v>
      </c>
      <c r="B66" s="45" t="s">
        <v>86</v>
      </c>
      <c r="C66" s="29"/>
    </row>
    <row r="67" spans="1:3" x14ac:dyDescent="0.25">
      <c r="A67" s="40">
        <v>7750</v>
      </c>
      <c r="B67" s="34" t="s">
        <v>18</v>
      </c>
      <c r="C67" s="17">
        <f>SUM(C68:C70)</f>
        <v>44721463</v>
      </c>
    </row>
    <row r="68" spans="1:3" x14ac:dyDescent="0.25">
      <c r="A68" s="51">
        <v>7756</v>
      </c>
      <c r="B68" s="61" t="s">
        <v>87</v>
      </c>
      <c r="C68" s="53">
        <v>457600</v>
      </c>
    </row>
    <row r="69" spans="1:3" x14ac:dyDescent="0.25">
      <c r="A69" s="27">
        <v>7757</v>
      </c>
      <c r="B69" s="45" t="s">
        <v>89</v>
      </c>
      <c r="C69" s="29">
        <v>35533863</v>
      </c>
    </row>
    <row r="70" spans="1:3" x14ac:dyDescent="0.25">
      <c r="A70" s="57">
        <v>7799</v>
      </c>
      <c r="B70" s="63" t="s">
        <v>67</v>
      </c>
      <c r="C70" s="59">
        <v>8730000</v>
      </c>
    </row>
    <row r="71" spans="1:3" s="39" customFormat="1" ht="18.75" x14ac:dyDescent="0.3">
      <c r="A71" s="36"/>
      <c r="B71" s="37" t="s">
        <v>46</v>
      </c>
      <c r="C71" s="38">
        <f>C14+C18+C25+C32+C36+C40+C46+C55+C62+C65+C44+C67+C30</f>
        <v>2022083544</v>
      </c>
    </row>
    <row r="72" spans="1:3" x14ac:dyDescent="0.25">
      <c r="A72" s="40" t="s">
        <v>47</v>
      </c>
      <c r="B72" s="40"/>
      <c r="C72" s="17"/>
    </row>
    <row r="73" spans="1:3" x14ac:dyDescent="0.25">
      <c r="A73" s="40">
        <v>6400</v>
      </c>
      <c r="B73" s="40" t="s">
        <v>52</v>
      </c>
      <c r="C73" s="17">
        <f>C74</f>
        <v>8988000</v>
      </c>
    </row>
    <row r="74" spans="1:3" x14ac:dyDescent="0.25">
      <c r="A74" s="30">
        <v>6449</v>
      </c>
      <c r="B74" s="30" t="s">
        <v>18</v>
      </c>
      <c r="C74" s="31">
        <v>8988000</v>
      </c>
    </row>
    <row r="75" spans="1:3" s="3" customFormat="1" x14ac:dyDescent="0.25">
      <c r="A75" s="40">
        <v>6750</v>
      </c>
      <c r="B75" s="40" t="s">
        <v>17</v>
      </c>
      <c r="C75" s="17">
        <f>C76</f>
        <v>33141966</v>
      </c>
    </row>
    <row r="76" spans="1:3" x14ac:dyDescent="0.25">
      <c r="A76" s="47">
        <v>6757</v>
      </c>
      <c r="B76" s="48" t="s">
        <v>74</v>
      </c>
      <c r="C76" s="31">
        <v>33141966</v>
      </c>
    </row>
    <row r="77" spans="1:3" s="3" customFormat="1" x14ac:dyDescent="0.25">
      <c r="A77" s="15">
        <v>7000</v>
      </c>
      <c r="B77" s="46" t="s">
        <v>90</v>
      </c>
      <c r="C77" s="17">
        <f>C78</f>
        <v>1200000</v>
      </c>
    </row>
    <row r="78" spans="1:3" x14ac:dyDescent="0.25">
      <c r="A78" s="47">
        <v>7004</v>
      </c>
      <c r="B78" s="48" t="s">
        <v>91</v>
      </c>
      <c r="C78" s="31">
        <v>1200000</v>
      </c>
    </row>
    <row r="79" spans="1:3" s="3" customFormat="1" x14ac:dyDescent="0.25">
      <c r="A79" s="49">
        <v>7750</v>
      </c>
      <c r="B79" s="49" t="s">
        <v>18</v>
      </c>
      <c r="C79" s="50">
        <f>C84</f>
        <v>5500000</v>
      </c>
    </row>
    <row r="80" spans="1:3" hidden="1" x14ac:dyDescent="0.25">
      <c r="A80" s="21"/>
      <c r="B80" s="21"/>
      <c r="C80" s="23"/>
    </row>
    <row r="81" spans="1:3" hidden="1" x14ac:dyDescent="0.25">
      <c r="A81" s="24"/>
      <c r="B81" s="24"/>
      <c r="C81" s="26"/>
    </row>
    <row r="82" spans="1:3" hidden="1" x14ac:dyDescent="0.25">
      <c r="A82" s="15"/>
      <c r="B82" s="34"/>
      <c r="C82" s="17"/>
    </row>
    <row r="83" spans="1:3" hidden="1" x14ac:dyDescent="0.25">
      <c r="A83" s="27"/>
      <c r="B83" s="27"/>
      <c r="C83" s="29"/>
    </row>
    <row r="84" spans="1:3" x14ac:dyDescent="0.25">
      <c r="A84" s="30">
        <v>7766</v>
      </c>
      <c r="B84" s="30" t="s">
        <v>88</v>
      </c>
      <c r="C84" s="31">
        <v>5500000</v>
      </c>
    </row>
    <row r="85" spans="1:3" ht="18.75" x14ac:dyDescent="0.3">
      <c r="A85" s="30"/>
      <c r="B85" s="37" t="s">
        <v>50</v>
      </c>
      <c r="C85" s="17">
        <f>C73+C75+C79+C77</f>
        <v>48829966</v>
      </c>
    </row>
    <row r="86" spans="1:3" x14ac:dyDescent="0.25">
      <c r="A86" s="40" t="s">
        <v>76</v>
      </c>
      <c r="B86" s="30"/>
      <c r="C86" s="17"/>
    </row>
    <row r="87" spans="1:3" s="3" customFormat="1" x14ac:dyDescent="0.25">
      <c r="A87" s="40">
        <v>6000</v>
      </c>
      <c r="B87" s="40" t="s">
        <v>68</v>
      </c>
      <c r="C87" s="17">
        <f>SUM(C88:C89)</f>
        <v>0</v>
      </c>
    </row>
    <row r="88" spans="1:3" x14ac:dyDescent="0.25">
      <c r="A88" s="51">
        <v>6001</v>
      </c>
      <c r="B88" s="51" t="s">
        <v>69</v>
      </c>
      <c r="C88" s="53"/>
    </row>
    <row r="89" spans="1:3" x14ac:dyDescent="0.25">
      <c r="A89" s="57">
        <v>6003</v>
      </c>
      <c r="B89" s="57" t="s">
        <v>70</v>
      </c>
      <c r="C89" s="59"/>
    </row>
    <row r="90" spans="1:3" s="3" customFormat="1" x14ac:dyDescent="0.25">
      <c r="A90" s="40">
        <v>6100</v>
      </c>
      <c r="B90" s="40" t="s">
        <v>0</v>
      </c>
      <c r="C90" s="17">
        <f>SUM(C91:C95)</f>
        <v>0</v>
      </c>
    </row>
    <row r="91" spans="1:3" x14ac:dyDescent="0.25">
      <c r="A91" s="51">
        <v>6101</v>
      </c>
      <c r="B91" s="51" t="s">
        <v>1</v>
      </c>
      <c r="C91" s="53"/>
    </row>
    <row r="92" spans="1:3" x14ac:dyDescent="0.25">
      <c r="A92" s="54">
        <v>6107</v>
      </c>
      <c r="B92" s="54" t="s">
        <v>71</v>
      </c>
      <c r="C92" s="56"/>
    </row>
    <row r="93" spans="1:3" x14ac:dyDescent="0.25">
      <c r="A93" s="54">
        <v>6112</v>
      </c>
      <c r="B93" s="54" t="s">
        <v>72</v>
      </c>
      <c r="C93" s="56"/>
    </row>
    <row r="94" spans="1:3" x14ac:dyDescent="0.25">
      <c r="A94" s="54">
        <v>6113</v>
      </c>
      <c r="B94" s="54" t="s">
        <v>32</v>
      </c>
      <c r="C94" s="56"/>
    </row>
    <row r="95" spans="1:3" x14ac:dyDescent="0.25">
      <c r="A95" s="57">
        <v>6115</v>
      </c>
      <c r="B95" s="57" t="s">
        <v>73</v>
      </c>
      <c r="C95" s="59"/>
    </row>
    <row r="96" spans="1:3" s="3" customFormat="1" x14ac:dyDescent="0.25">
      <c r="A96" s="40">
        <v>6300</v>
      </c>
      <c r="B96" s="40" t="s">
        <v>4</v>
      </c>
      <c r="C96" s="17">
        <f>SUM(C97:C100)</f>
        <v>0</v>
      </c>
    </row>
    <row r="97" spans="1:3" x14ac:dyDescent="0.25">
      <c r="A97" s="51">
        <v>6301</v>
      </c>
      <c r="B97" s="51" t="s">
        <v>5</v>
      </c>
      <c r="C97" s="53"/>
    </row>
    <row r="98" spans="1:3" x14ac:dyDescent="0.25">
      <c r="A98" s="54">
        <v>6302</v>
      </c>
      <c r="B98" s="54" t="s">
        <v>6</v>
      </c>
      <c r="C98" s="56"/>
    </row>
    <row r="99" spans="1:3" x14ac:dyDescent="0.25">
      <c r="A99" s="54">
        <v>6303</v>
      </c>
      <c r="B99" s="54" t="s">
        <v>7</v>
      </c>
      <c r="C99" s="56"/>
    </row>
    <row r="100" spans="1:3" x14ac:dyDescent="0.25">
      <c r="A100" s="57">
        <v>6304</v>
      </c>
      <c r="B100" s="57" t="s">
        <v>8</v>
      </c>
      <c r="C100" s="59"/>
    </row>
    <row r="101" spans="1:3" hidden="1" x14ac:dyDescent="0.25">
      <c r="A101" s="15">
        <v>9000</v>
      </c>
      <c r="B101" s="40" t="s">
        <v>48</v>
      </c>
      <c r="C101" s="17">
        <f>C102</f>
        <v>0</v>
      </c>
    </row>
    <row r="102" spans="1:3" hidden="1" x14ac:dyDescent="0.25">
      <c r="A102" s="27">
        <v>9049</v>
      </c>
      <c r="B102" s="27" t="s">
        <v>49</v>
      </c>
      <c r="C102" s="29"/>
    </row>
    <row r="103" spans="1:3" x14ac:dyDescent="0.25">
      <c r="A103" s="30"/>
      <c r="B103" s="40" t="s">
        <v>77</v>
      </c>
      <c r="C103" s="17">
        <f>C87+C90+C96</f>
        <v>0</v>
      </c>
    </row>
    <row r="104" spans="1:3" s="42" customFormat="1" ht="18.75" x14ac:dyDescent="0.3">
      <c r="A104" s="36"/>
      <c r="B104" s="41" t="s">
        <v>51</v>
      </c>
      <c r="C104" s="38">
        <f>C71+C85+C103</f>
        <v>2070913510</v>
      </c>
    </row>
    <row r="106" spans="1:3" s="1" customFormat="1" ht="15.75" x14ac:dyDescent="0.25">
      <c r="A106" s="66" t="s">
        <v>59</v>
      </c>
      <c r="B106" s="66"/>
      <c r="C106" s="66"/>
    </row>
    <row r="107" spans="1:3" s="1" customFormat="1" ht="15.75" x14ac:dyDescent="0.25">
      <c r="C107" s="2"/>
    </row>
    <row r="108" spans="1:3" s="1" customFormat="1" ht="15.75" x14ac:dyDescent="0.25">
      <c r="C108" s="2"/>
    </row>
    <row r="109" spans="1:3" s="1" customFormat="1" ht="15.75" x14ac:dyDescent="0.25">
      <c r="C109" s="2"/>
    </row>
    <row r="110" spans="1:3" s="1" customFormat="1" ht="15.75" x14ac:dyDescent="0.25">
      <c r="C110" s="2"/>
    </row>
    <row r="111" spans="1:3" s="1" customFormat="1" ht="15.75" x14ac:dyDescent="0.25">
      <c r="A111" s="66" t="s">
        <v>60</v>
      </c>
      <c r="B111" s="66"/>
      <c r="C111" s="66"/>
    </row>
    <row r="112" spans="1:3" s="1" customFormat="1" ht="15.75" x14ac:dyDescent="0.25">
      <c r="C112" s="2"/>
    </row>
    <row r="113" spans="2:3" x14ac:dyDescent="0.25">
      <c r="B113" s="3"/>
      <c r="C113" s="4"/>
    </row>
  </sheetData>
  <mergeCells count="4">
    <mergeCell ref="A4:C4"/>
    <mergeCell ref="A5:C5"/>
    <mergeCell ref="A106:C106"/>
    <mergeCell ref="A111:C111"/>
  </mergeCells>
  <pageMargins left="0.45" right="0.7" top="0.45" bottom="0.49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"/>
  <sheetViews>
    <sheetView tabSelected="1" workbookViewId="0">
      <selection activeCell="B14" sqref="B14"/>
    </sheetView>
  </sheetViews>
  <sheetFormatPr defaultRowHeight="16.5" x14ac:dyDescent="0.25"/>
  <cols>
    <col min="1" max="1" width="9.140625" style="5"/>
    <col min="2" max="2" width="57.85546875" style="5" customWidth="1"/>
    <col min="3" max="3" width="22.140625" style="6" customWidth="1"/>
    <col min="4" max="4" width="13.140625" style="5" bestFit="1" customWidth="1"/>
    <col min="5" max="5" width="17.85546875" style="5" bestFit="1" customWidth="1"/>
    <col min="6" max="16384" width="9.140625" style="5"/>
  </cols>
  <sheetData>
    <row r="1" spans="1:5" s="3" customFormat="1" x14ac:dyDescent="0.25">
      <c r="A1" s="3" t="s">
        <v>53</v>
      </c>
      <c r="C1" s="4"/>
    </row>
    <row r="2" spans="1:5" x14ac:dyDescent="0.25">
      <c r="A2" s="3" t="s">
        <v>19</v>
      </c>
    </row>
    <row r="4" spans="1:5" x14ac:dyDescent="0.25">
      <c r="A4" s="65" t="s">
        <v>20</v>
      </c>
      <c r="B4" s="65"/>
      <c r="C4" s="65"/>
    </row>
    <row r="5" spans="1:5" x14ac:dyDescent="0.25">
      <c r="A5" s="65" t="s">
        <v>94</v>
      </c>
      <c r="B5" s="65"/>
      <c r="C5" s="65"/>
    </row>
    <row r="6" spans="1:5" x14ac:dyDescent="0.25">
      <c r="B6" s="7"/>
      <c r="C6" s="7"/>
    </row>
    <row r="7" spans="1:5" s="3" customFormat="1" ht="12.75" customHeight="1" x14ac:dyDescent="0.25">
      <c r="B7" s="3" t="s">
        <v>95</v>
      </c>
      <c r="C7" s="4">
        <v>2983892028</v>
      </c>
    </row>
    <row r="8" spans="1:5" s="3" customFormat="1" x14ac:dyDescent="0.25">
      <c r="B8" s="3" t="s">
        <v>96</v>
      </c>
      <c r="C8" s="4">
        <f>C116</f>
        <v>3018830587</v>
      </c>
    </row>
    <row r="9" spans="1:5" s="3" customFormat="1" x14ac:dyDescent="0.25">
      <c r="B9" s="3" t="s">
        <v>97</v>
      </c>
      <c r="C9" s="4">
        <v>208058750</v>
      </c>
    </row>
    <row r="10" spans="1:5" s="3" customFormat="1" x14ac:dyDescent="0.25">
      <c r="A10" s="8"/>
      <c r="B10" s="9" t="s">
        <v>98</v>
      </c>
      <c r="C10" s="10">
        <f>C7-C8+C9</f>
        <v>173120191</v>
      </c>
      <c r="D10" s="43"/>
      <c r="E10" s="43"/>
    </row>
    <row r="11" spans="1:5" s="3" customFormat="1" x14ac:dyDescent="0.25">
      <c r="A11" s="8"/>
      <c r="B11" s="9"/>
      <c r="C11" s="10"/>
    </row>
    <row r="12" spans="1:5" x14ac:dyDescent="0.25">
      <c r="A12" s="11" t="s">
        <v>23</v>
      </c>
      <c r="B12" s="11" t="s">
        <v>24</v>
      </c>
      <c r="C12" s="12" t="s">
        <v>25</v>
      </c>
      <c r="E12" s="44"/>
    </row>
    <row r="13" spans="1:5" s="3" customFormat="1" x14ac:dyDescent="0.25">
      <c r="A13" s="13" t="s">
        <v>26</v>
      </c>
      <c r="B13" s="13"/>
      <c r="C13" s="14"/>
    </row>
    <row r="14" spans="1:5" s="3" customFormat="1" x14ac:dyDescent="0.25">
      <c r="A14" s="15">
        <v>6000</v>
      </c>
      <c r="B14" s="16" t="s">
        <v>27</v>
      </c>
      <c r="C14" s="17">
        <f>SUM(C15:C16)</f>
        <v>841553016</v>
      </c>
    </row>
    <row r="15" spans="1:5" x14ac:dyDescent="0.25">
      <c r="A15" s="18">
        <v>6001</v>
      </c>
      <c r="B15" s="19" t="s">
        <v>28</v>
      </c>
      <c r="C15" s="20">
        <v>433331094</v>
      </c>
    </row>
    <row r="16" spans="1:5" x14ac:dyDescent="0.25">
      <c r="A16" s="21">
        <v>6003</v>
      </c>
      <c r="B16" s="22" t="s">
        <v>29</v>
      </c>
      <c r="C16" s="23">
        <v>408221922</v>
      </c>
    </row>
    <row r="17" spans="1:3" s="3" customFormat="1" x14ac:dyDescent="0.25">
      <c r="A17" s="15">
        <v>6000</v>
      </c>
      <c r="B17" s="16" t="s">
        <v>0</v>
      </c>
      <c r="C17" s="17">
        <f>SUM(C18:C23)</f>
        <v>357790000</v>
      </c>
    </row>
    <row r="18" spans="1:3" x14ac:dyDescent="0.25">
      <c r="A18" s="18">
        <v>6101</v>
      </c>
      <c r="B18" s="19" t="s">
        <v>1</v>
      </c>
      <c r="C18" s="20">
        <v>18699503</v>
      </c>
    </row>
    <row r="19" spans="1:3" x14ac:dyDescent="0.25">
      <c r="A19" s="21">
        <v>6107</v>
      </c>
      <c r="B19" s="22" t="s">
        <v>55</v>
      </c>
      <c r="C19" s="23"/>
    </row>
    <row r="20" spans="1:3" x14ac:dyDescent="0.25">
      <c r="A20" s="21">
        <v>6112</v>
      </c>
      <c r="B20" s="22" t="s">
        <v>31</v>
      </c>
      <c r="C20" s="23">
        <v>194106152</v>
      </c>
    </row>
    <row r="21" spans="1:3" x14ac:dyDescent="0.25">
      <c r="A21" s="21">
        <v>6113</v>
      </c>
      <c r="B21" s="22" t="s">
        <v>32</v>
      </c>
      <c r="C21" s="23">
        <v>1341000</v>
      </c>
    </row>
    <row r="22" spans="1:3" x14ac:dyDescent="0.25">
      <c r="A22" s="21">
        <v>6115</v>
      </c>
      <c r="B22" s="22" t="s">
        <v>2</v>
      </c>
      <c r="C22" s="23">
        <v>143643345</v>
      </c>
    </row>
    <row r="23" spans="1:3" x14ac:dyDescent="0.25">
      <c r="A23" s="24">
        <v>6117</v>
      </c>
      <c r="B23" s="25" t="s">
        <v>3</v>
      </c>
      <c r="C23" s="26"/>
    </row>
    <row r="24" spans="1:3" s="3" customFormat="1" x14ac:dyDescent="0.25">
      <c r="A24" s="40">
        <v>6250</v>
      </c>
      <c r="B24" s="16" t="s">
        <v>99</v>
      </c>
      <c r="C24" s="17">
        <f>C25</f>
        <v>936000</v>
      </c>
    </row>
    <row r="25" spans="1:3" x14ac:dyDescent="0.25">
      <c r="A25" s="30">
        <v>6299</v>
      </c>
      <c r="B25" s="67" t="s">
        <v>18</v>
      </c>
      <c r="C25" s="31">
        <v>936000</v>
      </c>
    </row>
    <row r="26" spans="1:3" s="3" customFormat="1" x14ac:dyDescent="0.25">
      <c r="A26" s="15">
        <v>6300</v>
      </c>
      <c r="B26" s="16" t="s">
        <v>4</v>
      </c>
      <c r="C26" s="17">
        <f>SUM(C27:C30)</f>
        <v>275086229</v>
      </c>
    </row>
    <row r="27" spans="1:3" x14ac:dyDescent="0.25">
      <c r="A27" s="18">
        <v>6301</v>
      </c>
      <c r="B27" s="19" t="s">
        <v>5</v>
      </c>
      <c r="C27" s="20">
        <v>205089178</v>
      </c>
    </row>
    <row r="28" spans="1:3" x14ac:dyDescent="0.25">
      <c r="A28" s="21">
        <v>6302</v>
      </c>
      <c r="B28" s="22" t="s">
        <v>6</v>
      </c>
      <c r="C28" s="23">
        <v>35158146</v>
      </c>
    </row>
    <row r="29" spans="1:3" x14ac:dyDescent="0.25">
      <c r="A29" s="21">
        <v>6303</v>
      </c>
      <c r="B29" s="22" t="s">
        <v>7</v>
      </c>
      <c r="C29" s="23">
        <v>23438757</v>
      </c>
    </row>
    <row r="30" spans="1:3" x14ac:dyDescent="0.25">
      <c r="A30" s="24">
        <v>6304</v>
      </c>
      <c r="B30" s="25" t="s">
        <v>8</v>
      </c>
      <c r="C30" s="26">
        <v>11400148</v>
      </c>
    </row>
    <row r="31" spans="1:3" s="3" customFormat="1" x14ac:dyDescent="0.25">
      <c r="A31" s="15">
        <v>6400</v>
      </c>
      <c r="B31" s="16" t="s">
        <v>52</v>
      </c>
      <c r="C31" s="17">
        <f>C32</f>
        <v>169144066</v>
      </c>
    </row>
    <row r="32" spans="1:3" x14ac:dyDescent="0.25">
      <c r="A32" s="27">
        <v>6404</v>
      </c>
      <c r="B32" s="28" t="s">
        <v>100</v>
      </c>
      <c r="C32" s="29">
        <f>177987866-8843800</f>
        <v>169144066</v>
      </c>
    </row>
    <row r="33" spans="1:3" s="3" customFormat="1" x14ac:dyDescent="0.25">
      <c r="A33" s="15">
        <v>6500</v>
      </c>
      <c r="B33" s="16" t="s">
        <v>33</v>
      </c>
      <c r="C33" s="17">
        <f>SUM(C34:C36)</f>
        <v>67060982</v>
      </c>
    </row>
    <row r="34" spans="1:3" x14ac:dyDescent="0.25">
      <c r="A34" s="18">
        <v>6501</v>
      </c>
      <c r="B34" s="19" t="s">
        <v>9</v>
      </c>
      <c r="C34" s="20">
        <v>61209302</v>
      </c>
    </row>
    <row r="35" spans="1:3" x14ac:dyDescent="0.25">
      <c r="A35" s="21">
        <v>6503</v>
      </c>
      <c r="B35" s="22" t="s">
        <v>101</v>
      </c>
      <c r="C35" s="23">
        <v>751680</v>
      </c>
    </row>
    <row r="36" spans="1:3" x14ac:dyDescent="0.25">
      <c r="A36" s="24">
        <v>6504</v>
      </c>
      <c r="B36" s="25" t="s">
        <v>34</v>
      </c>
      <c r="C36" s="26">
        <v>5100000</v>
      </c>
    </row>
    <row r="37" spans="1:3" s="3" customFormat="1" x14ac:dyDescent="0.25">
      <c r="A37" s="15">
        <v>6550</v>
      </c>
      <c r="B37" s="16" t="s">
        <v>11</v>
      </c>
      <c r="C37" s="17">
        <f>SUM(C38:C40)</f>
        <v>57999400</v>
      </c>
    </row>
    <row r="38" spans="1:3" x14ac:dyDescent="0.25">
      <c r="A38" s="51">
        <v>6551</v>
      </c>
      <c r="B38" s="52" t="s">
        <v>35</v>
      </c>
      <c r="C38" s="53">
        <v>24687400</v>
      </c>
    </row>
    <row r="39" spans="1:3" x14ac:dyDescent="0.25">
      <c r="A39" s="54">
        <v>6552</v>
      </c>
      <c r="B39" s="55" t="s">
        <v>36</v>
      </c>
      <c r="C39" s="56">
        <v>1350000</v>
      </c>
    </row>
    <row r="40" spans="1:3" x14ac:dyDescent="0.25">
      <c r="A40" s="57">
        <v>6599</v>
      </c>
      <c r="B40" s="58" t="s">
        <v>12</v>
      </c>
      <c r="C40" s="59">
        <v>31962000</v>
      </c>
    </row>
    <row r="41" spans="1:3" s="3" customFormat="1" x14ac:dyDescent="0.25">
      <c r="A41" s="15">
        <v>6600</v>
      </c>
      <c r="B41" s="16" t="s">
        <v>37</v>
      </c>
      <c r="C41" s="17">
        <f>SUM(C42:C44)</f>
        <v>2837532</v>
      </c>
    </row>
    <row r="42" spans="1:3" x14ac:dyDescent="0.25">
      <c r="A42" s="18">
        <v>6601</v>
      </c>
      <c r="B42" s="19" t="s">
        <v>38</v>
      </c>
      <c r="C42" s="20">
        <v>66000</v>
      </c>
    </row>
    <row r="43" spans="1:3" x14ac:dyDescent="0.25">
      <c r="A43" s="21">
        <v>6605</v>
      </c>
      <c r="B43" s="22" t="s">
        <v>57</v>
      </c>
      <c r="C43" s="23">
        <v>971532</v>
      </c>
    </row>
    <row r="44" spans="1:3" x14ac:dyDescent="0.25">
      <c r="A44" s="24">
        <v>6618</v>
      </c>
      <c r="B44" s="25" t="s">
        <v>102</v>
      </c>
      <c r="C44" s="26">
        <v>1800000</v>
      </c>
    </row>
    <row r="45" spans="1:3" x14ac:dyDescent="0.25">
      <c r="A45" s="40">
        <v>6650</v>
      </c>
      <c r="B45" s="16" t="s">
        <v>81</v>
      </c>
      <c r="C45" s="17">
        <f>SUM(C46:C47)</f>
        <v>7385000</v>
      </c>
    </row>
    <row r="46" spans="1:3" x14ac:dyDescent="0.25">
      <c r="A46" s="51">
        <v>6657</v>
      </c>
      <c r="B46" s="52" t="s">
        <v>103</v>
      </c>
      <c r="C46" s="53">
        <v>3600000</v>
      </c>
    </row>
    <row r="47" spans="1:3" x14ac:dyDescent="0.25">
      <c r="A47" s="57">
        <v>6699</v>
      </c>
      <c r="B47" s="58" t="s">
        <v>82</v>
      </c>
      <c r="C47" s="59">
        <v>3785000</v>
      </c>
    </row>
    <row r="48" spans="1:3" s="3" customFormat="1" x14ac:dyDescent="0.25">
      <c r="A48" s="15">
        <v>6700</v>
      </c>
      <c r="B48" s="16" t="s">
        <v>13</v>
      </c>
      <c r="C48" s="17">
        <f>SUM(C49:C52)</f>
        <v>56071000</v>
      </c>
    </row>
    <row r="49" spans="1:3" x14ac:dyDescent="0.25">
      <c r="A49" s="18">
        <v>6701</v>
      </c>
      <c r="B49" s="19" t="s">
        <v>40</v>
      </c>
      <c r="C49" s="20">
        <v>9741000</v>
      </c>
    </row>
    <row r="50" spans="1:3" x14ac:dyDescent="0.25">
      <c r="A50" s="21">
        <v>6702</v>
      </c>
      <c r="B50" s="32" t="s">
        <v>14</v>
      </c>
      <c r="C50" s="23">
        <v>33130000</v>
      </c>
    </row>
    <row r="51" spans="1:3" x14ac:dyDescent="0.25">
      <c r="A51" s="24">
        <v>6703</v>
      </c>
      <c r="B51" s="33" t="s">
        <v>16</v>
      </c>
      <c r="C51" s="26">
        <v>5700000</v>
      </c>
    </row>
    <row r="52" spans="1:3" x14ac:dyDescent="0.25">
      <c r="A52" s="24">
        <v>6704</v>
      </c>
      <c r="B52" s="33" t="s">
        <v>104</v>
      </c>
      <c r="C52" s="26">
        <v>7500000</v>
      </c>
    </row>
    <row r="53" spans="1:3" s="3" customFormat="1" x14ac:dyDescent="0.25">
      <c r="A53" s="15">
        <v>6750</v>
      </c>
      <c r="B53" s="34" t="s">
        <v>58</v>
      </c>
      <c r="C53" s="17">
        <f>SUM(C54:C56)</f>
        <v>43513800</v>
      </c>
    </row>
    <row r="54" spans="1:3" x14ac:dyDescent="0.25">
      <c r="A54" s="18">
        <v>6757</v>
      </c>
      <c r="B54" s="35" t="s">
        <v>105</v>
      </c>
      <c r="C54" s="20">
        <v>43513800</v>
      </c>
    </row>
    <row r="55" spans="1:3" x14ac:dyDescent="0.25">
      <c r="A55" s="21">
        <v>6912</v>
      </c>
      <c r="B55" s="32" t="s">
        <v>41</v>
      </c>
      <c r="C55" s="23"/>
    </row>
    <row r="56" spans="1:3" x14ac:dyDescent="0.25">
      <c r="A56" s="24">
        <v>6921</v>
      </c>
      <c r="B56" s="33" t="s">
        <v>42</v>
      </c>
      <c r="C56" s="26"/>
    </row>
    <row r="57" spans="1:3" s="3" customFormat="1" ht="33" x14ac:dyDescent="0.25">
      <c r="A57" s="15">
        <v>6900</v>
      </c>
      <c r="B57" s="68" t="s">
        <v>62</v>
      </c>
      <c r="C57" s="17">
        <f>SUM(C58:C63)</f>
        <v>20612000</v>
      </c>
    </row>
    <row r="58" spans="1:3" x14ac:dyDescent="0.25">
      <c r="A58" s="51">
        <v>6905</v>
      </c>
      <c r="B58" s="61" t="s">
        <v>83</v>
      </c>
      <c r="C58" s="53">
        <v>10226000</v>
      </c>
    </row>
    <row r="59" spans="1:3" x14ac:dyDescent="0.25">
      <c r="A59" s="54">
        <v>6907</v>
      </c>
      <c r="B59" s="62" t="s">
        <v>63</v>
      </c>
      <c r="C59" s="56">
        <v>8444000</v>
      </c>
    </row>
    <row r="60" spans="1:3" x14ac:dyDescent="0.25">
      <c r="A60" s="54">
        <v>6912</v>
      </c>
      <c r="B60" s="62" t="s">
        <v>84</v>
      </c>
      <c r="C60" s="56"/>
    </row>
    <row r="61" spans="1:3" x14ac:dyDescent="0.25">
      <c r="A61" s="54">
        <v>6913</v>
      </c>
      <c r="B61" s="62" t="s">
        <v>64</v>
      </c>
      <c r="C61" s="56"/>
    </row>
    <row r="62" spans="1:3" x14ac:dyDescent="0.25">
      <c r="A62" s="54">
        <v>6921</v>
      </c>
      <c r="B62" s="62" t="s">
        <v>65</v>
      </c>
      <c r="C62" s="56"/>
    </row>
    <row r="63" spans="1:3" x14ac:dyDescent="0.25">
      <c r="A63" s="57">
        <v>6949</v>
      </c>
      <c r="B63" s="63" t="s">
        <v>66</v>
      </c>
      <c r="C63" s="59">
        <v>1942000</v>
      </c>
    </row>
    <row r="64" spans="1:3" s="3" customFormat="1" x14ac:dyDescent="0.25">
      <c r="A64" s="15">
        <v>7000</v>
      </c>
      <c r="B64" s="34" t="s">
        <v>43</v>
      </c>
      <c r="C64" s="17">
        <f>SUM(C65:C67)</f>
        <v>324463290</v>
      </c>
    </row>
    <row r="65" spans="1:5" x14ac:dyDescent="0.25">
      <c r="A65" s="51">
        <v>7001</v>
      </c>
      <c r="B65" s="61" t="s">
        <v>106</v>
      </c>
      <c r="C65" s="53">
        <v>49463790</v>
      </c>
    </row>
    <row r="66" spans="1:5" x14ac:dyDescent="0.25">
      <c r="A66" s="54">
        <v>7012</v>
      </c>
      <c r="B66" s="62" t="s">
        <v>107</v>
      </c>
      <c r="C66" s="56">
        <v>6300000</v>
      </c>
    </row>
    <row r="67" spans="1:5" x14ac:dyDescent="0.25">
      <c r="A67" s="57">
        <v>7049</v>
      </c>
      <c r="B67" s="63" t="s">
        <v>18</v>
      </c>
      <c r="C67" s="59">
        <v>268699500</v>
      </c>
    </row>
    <row r="68" spans="1:5" s="3" customFormat="1" x14ac:dyDescent="0.25">
      <c r="A68" s="15">
        <v>7750</v>
      </c>
      <c r="B68" s="34" t="s">
        <v>18</v>
      </c>
      <c r="C68" s="17">
        <f>SUM(C69:C72)</f>
        <v>68388700</v>
      </c>
    </row>
    <row r="69" spans="1:5" ht="18.75" customHeight="1" x14ac:dyDescent="0.25">
      <c r="A69" s="51">
        <v>7756</v>
      </c>
      <c r="B69" s="61" t="s">
        <v>87</v>
      </c>
      <c r="C69" s="53">
        <v>3068200</v>
      </c>
    </row>
    <row r="70" spans="1:5" ht="18.75" customHeight="1" x14ac:dyDescent="0.25">
      <c r="A70" s="54">
        <v>7757</v>
      </c>
      <c r="B70" s="62" t="s">
        <v>89</v>
      </c>
      <c r="C70" s="56"/>
    </row>
    <row r="71" spans="1:5" ht="18.75" customHeight="1" x14ac:dyDescent="0.25">
      <c r="A71" s="54">
        <v>7764</v>
      </c>
      <c r="B71" s="62" t="s">
        <v>108</v>
      </c>
      <c r="C71" s="56">
        <v>46041000</v>
      </c>
    </row>
    <row r="72" spans="1:5" ht="18.75" customHeight="1" x14ac:dyDescent="0.25">
      <c r="A72" s="57">
        <v>7799</v>
      </c>
      <c r="B72" s="63" t="s">
        <v>67</v>
      </c>
      <c r="C72" s="59">
        <v>19279500</v>
      </c>
    </row>
    <row r="73" spans="1:5" s="39" customFormat="1" ht="18.75" x14ac:dyDescent="0.3">
      <c r="A73" s="36"/>
      <c r="B73" s="37" t="s">
        <v>46</v>
      </c>
      <c r="C73" s="38">
        <f>C14+C17+C24+C26+C31+C33+C37+C41+C45+C48+C53+C57+C64+C68</f>
        <v>2292841015</v>
      </c>
    </row>
    <row r="74" spans="1:5" x14ac:dyDescent="0.25">
      <c r="A74" s="40" t="s">
        <v>47</v>
      </c>
      <c r="B74" s="40"/>
      <c r="C74" s="17"/>
      <c r="E74" s="44"/>
    </row>
    <row r="75" spans="1:5" x14ac:dyDescent="0.25">
      <c r="A75" s="15">
        <v>6400</v>
      </c>
      <c r="B75" s="40" t="s">
        <v>109</v>
      </c>
      <c r="C75" s="17">
        <f>SUM(C76:C83)</f>
        <v>8388000</v>
      </c>
    </row>
    <row r="76" spans="1:5" x14ac:dyDescent="0.25">
      <c r="A76" s="51">
        <v>6449</v>
      </c>
      <c r="B76" s="51" t="s">
        <v>110</v>
      </c>
      <c r="C76" s="53">
        <f>600000*2*3</f>
        <v>3600000</v>
      </c>
    </row>
    <row r="77" spans="1:5" hidden="1" x14ac:dyDescent="0.25">
      <c r="A77" s="54">
        <v>6750</v>
      </c>
      <c r="B77" s="54" t="s">
        <v>17</v>
      </c>
      <c r="C77" s="56"/>
    </row>
    <row r="78" spans="1:5" hidden="1" x14ac:dyDescent="0.25">
      <c r="A78" s="54">
        <v>6758</v>
      </c>
      <c r="B78" s="54" t="s">
        <v>111</v>
      </c>
      <c r="C78" s="56"/>
    </row>
    <row r="79" spans="1:5" hidden="1" x14ac:dyDescent="0.25">
      <c r="A79" s="69">
        <v>6900</v>
      </c>
      <c r="B79" s="70" t="s">
        <v>112</v>
      </c>
      <c r="C79" s="71"/>
    </row>
    <row r="80" spans="1:5" hidden="1" x14ac:dyDescent="0.25">
      <c r="A80" s="54">
        <v>6949</v>
      </c>
      <c r="B80" s="54" t="s">
        <v>113</v>
      </c>
      <c r="C80" s="56"/>
    </row>
    <row r="81" spans="1:3" x14ac:dyDescent="0.25">
      <c r="A81" s="54">
        <v>6449</v>
      </c>
      <c r="B81" s="54" t="s">
        <v>114</v>
      </c>
      <c r="C81" s="56">
        <f>500000*2*3</f>
        <v>3000000</v>
      </c>
    </row>
    <row r="82" spans="1:3" x14ac:dyDescent="0.25">
      <c r="A82" s="54">
        <v>6449</v>
      </c>
      <c r="B82" s="54" t="s">
        <v>115</v>
      </c>
      <c r="C82" s="56">
        <f>0.1*3*1490000</f>
        <v>447000.00000000006</v>
      </c>
    </row>
    <row r="83" spans="1:3" x14ac:dyDescent="0.25">
      <c r="A83" s="57">
        <v>6449</v>
      </c>
      <c r="B83" s="57" t="s">
        <v>116</v>
      </c>
      <c r="C83" s="59">
        <f>0.3*3*1490000</f>
        <v>1340999.9999999998</v>
      </c>
    </row>
    <row r="84" spans="1:3" x14ac:dyDescent="0.25">
      <c r="A84" s="40">
        <v>6550</v>
      </c>
      <c r="B84" s="40" t="s">
        <v>11</v>
      </c>
      <c r="C84" s="17">
        <f>C85</f>
        <v>43473000</v>
      </c>
    </row>
    <row r="85" spans="1:3" x14ac:dyDescent="0.25">
      <c r="A85" s="27">
        <v>6552</v>
      </c>
      <c r="B85" s="27" t="s">
        <v>36</v>
      </c>
      <c r="C85" s="29">
        <v>43473000</v>
      </c>
    </row>
    <row r="86" spans="1:3" s="3" customFormat="1" x14ac:dyDescent="0.25">
      <c r="A86" s="40">
        <v>6700</v>
      </c>
      <c r="B86" s="40" t="s">
        <v>13</v>
      </c>
      <c r="C86" s="17">
        <f>SUM(C87:C88)</f>
        <v>1440000</v>
      </c>
    </row>
    <row r="87" spans="1:3" x14ac:dyDescent="0.25">
      <c r="A87" s="51">
        <v>6702</v>
      </c>
      <c r="B87" s="51" t="s">
        <v>14</v>
      </c>
      <c r="C87" s="53">
        <v>900000</v>
      </c>
    </row>
    <row r="88" spans="1:3" x14ac:dyDescent="0.25">
      <c r="A88" s="57">
        <v>6703</v>
      </c>
      <c r="B88" s="57" t="s">
        <v>16</v>
      </c>
      <c r="C88" s="59">
        <v>540000</v>
      </c>
    </row>
    <row r="89" spans="1:3" x14ac:dyDescent="0.25">
      <c r="A89" s="15">
        <v>6750</v>
      </c>
      <c r="B89" s="40" t="s">
        <v>17</v>
      </c>
      <c r="C89" s="17">
        <f>C90</f>
        <v>33141966</v>
      </c>
    </row>
    <row r="90" spans="1:3" x14ac:dyDescent="0.25">
      <c r="A90" s="27">
        <v>6757</v>
      </c>
      <c r="B90" s="27" t="s">
        <v>117</v>
      </c>
      <c r="C90" s="29">
        <v>33141966</v>
      </c>
    </row>
    <row r="91" spans="1:3" x14ac:dyDescent="0.25">
      <c r="A91" s="15">
        <v>7750</v>
      </c>
      <c r="B91" s="40" t="s">
        <v>18</v>
      </c>
      <c r="C91" s="17">
        <f>SUM(C92:C93)</f>
        <v>379046606</v>
      </c>
    </row>
    <row r="92" spans="1:3" x14ac:dyDescent="0.25">
      <c r="A92" s="72">
        <v>7766</v>
      </c>
      <c r="B92" s="51" t="s">
        <v>88</v>
      </c>
      <c r="C92" s="53">
        <v>3120000</v>
      </c>
    </row>
    <row r="93" spans="1:3" x14ac:dyDescent="0.25">
      <c r="A93" s="73">
        <v>7799</v>
      </c>
      <c r="B93" s="57" t="s">
        <v>67</v>
      </c>
      <c r="C93" s="59">
        <v>375926606</v>
      </c>
    </row>
    <row r="94" spans="1:3" x14ac:dyDescent="0.25">
      <c r="A94" s="15">
        <v>9000</v>
      </c>
      <c r="B94" s="40" t="s">
        <v>48</v>
      </c>
      <c r="C94" s="17">
        <f>C95</f>
        <v>0</v>
      </c>
    </row>
    <row r="95" spans="1:3" x14ac:dyDescent="0.25">
      <c r="A95" s="27">
        <v>9049</v>
      </c>
      <c r="B95" s="27" t="s">
        <v>49</v>
      </c>
      <c r="C95" s="29"/>
    </row>
    <row r="96" spans="1:3" s="42" customFormat="1" ht="18.75" x14ac:dyDescent="0.3">
      <c r="A96" s="36"/>
      <c r="B96" s="41" t="s">
        <v>50</v>
      </c>
      <c r="C96" s="38">
        <f>C75+C84+C86+C89+C91</f>
        <v>465489572</v>
      </c>
    </row>
    <row r="97" spans="1:3" x14ac:dyDescent="0.25">
      <c r="A97" s="40" t="s">
        <v>118</v>
      </c>
      <c r="B97" s="40"/>
      <c r="C97" s="17">
        <f>C98+C101+C108+C113</f>
        <v>260500000</v>
      </c>
    </row>
    <row r="98" spans="1:3" s="3" customFormat="1" x14ac:dyDescent="0.25">
      <c r="A98" s="15">
        <v>6000</v>
      </c>
      <c r="B98" s="16" t="s">
        <v>27</v>
      </c>
      <c r="C98" s="17">
        <f>SUM(C99:C100)</f>
        <v>0</v>
      </c>
    </row>
    <row r="99" spans="1:3" x14ac:dyDescent="0.25">
      <c r="A99" s="18">
        <v>6001</v>
      </c>
      <c r="B99" s="19" t="s">
        <v>28</v>
      </c>
      <c r="C99" s="20"/>
    </row>
    <row r="100" spans="1:3" x14ac:dyDescent="0.25">
      <c r="A100" s="21">
        <v>6003</v>
      </c>
      <c r="B100" s="22" t="s">
        <v>29</v>
      </c>
      <c r="C100" s="23"/>
    </row>
    <row r="101" spans="1:3" s="3" customFormat="1" x14ac:dyDescent="0.25">
      <c r="A101" s="15">
        <v>6000</v>
      </c>
      <c r="B101" s="16" t="s">
        <v>0</v>
      </c>
      <c r="C101" s="17">
        <f>SUM(C102:C107)</f>
        <v>0</v>
      </c>
    </row>
    <row r="102" spans="1:3" x14ac:dyDescent="0.25">
      <c r="A102" s="18">
        <v>6101</v>
      </c>
      <c r="B102" s="19" t="s">
        <v>1</v>
      </c>
      <c r="C102" s="20"/>
    </row>
    <row r="103" spans="1:3" x14ac:dyDescent="0.25">
      <c r="A103" s="21">
        <v>6107</v>
      </c>
      <c r="B103" s="22" t="s">
        <v>55</v>
      </c>
      <c r="C103" s="23"/>
    </row>
    <row r="104" spans="1:3" x14ac:dyDescent="0.25">
      <c r="A104" s="21">
        <v>6112</v>
      </c>
      <c r="B104" s="22" t="s">
        <v>31</v>
      </c>
      <c r="C104" s="23"/>
    </row>
    <row r="105" spans="1:3" x14ac:dyDescent="0.25">
      <c r="A105" s="21">
        <v>6113</v>
      </c>
      <c r="B105" s="22" t="s">
        <v>32</v>
      </c>
      <c r="C105" s="23"/>
    </row>
    <row r="106" spans="1:3" x14ac:dyDescent="0.25">
      <c r="A106" s="21">
        <v>6115</v>
      </c>
      <c r="B106" s="22" t="s">
        <v>2</v>
      </c>
      <c r="C106" s="23"/>
    </row>
    <row r="107" spans="1:3" x14ac:dyDescent="0.25">
      <c r="A107" s="24">
        <v>6117</v>
      </c>
      <c r="B107" s="25" t="s">
        <v>3</v>
      </c>
      <c r="C107" s="26"/>
    </row>
    <row r="108" spans="1:3" s="3" customFormat="1" x14ac:dyDescent="0.25">
      <c r="A108" s="15">
        <v>6300</v>
      </c>
      <c r="B108" s="16" t="s">
        <v>4</v>
      </c>
      <c r="C108" s="17">
        <f>SUM(C109:C112)</f>
        <v>0</v>
      </c>
    </row>
    <row r="109" spans="1:3" x14ac:dyDescent="0.25">
      <c r="A109" s="18">
        <v>6301</v>
      </c>
      <c r="B109" s="19" t="s">
        <v>5</v>
      </c>
      <c r="C109" s="20"/>
    </row>
    <row r="110" spans="1:3" x14ac:dyDescent="0.25">
      <c r="A110" s="21">
        <v>6302</v>
      </c>
      <c r="B110" s="22" t="s">
        <v>6</v>
      </c>
      <c r="C110" s="23"/>
    </row>
    <row r="111" spans="1:3" x14ac:dyDescent="0.25">
      <c r="A111" s="21">
        <v>6303</v>
      </c>
      <c r="B111" s="22" t="s">
        <v>7</v>
      </c>
      <c r="C111" s="23"/>
    </row>
    <row r="112" spans="1:3" x14ac:dyDescent="0.25">
      <c r="A112" s="24">
        <v>6304</v>
      </c>
      <c r="B112" s="25" t="s">
        <v>8</v>
      </c>
      <c r="C112" s="26"/>
    </row>
    <row r="113" spans="1:3" s="3" customFormat="1" x14ac:dyDescent="0.25">
      <c r="A113" s="40">
        <v>7750</v>
      </c>
      <c r="B113" s="16" t="s">
        <v>18</v>
      </c>
      <c r="C113" s="17">
        <f>C114</f>
        <v>260500000</v>
      </c>
    </row>
    <row r="114" spans="1:3" x14ac:dyDescent="0.25">
      <c r="A114" s="30">
        <v>7799</v>
      </c>
      <c r="B114" s="67" t="s">
        <v>67</v>
      </c>
      <c r="C114" s="31">
        <v>260500000</v>
      </c>
    </row>
    <row r="115" spans="1:3" s="42" customFormat="1" ht="18.75" x14ac:dyDescent="0.3">
      <c r="A115" s="36"/>
      <c r="B115" s="41" t="s">
        <v>77</v>
      </c>
      <c r="C115" s="38">
        <f>C98+C101+C108+C113</f>
        <v>260500000</v>
      </c>
    </row>
    <row r="116" spans="1:3" s="42" customFormat="1" ht="18.75" x14ac:dyDescent="0.3">
      <c r="A116" s="36"/>
      <c r="B116" s="41" t="s">
        <v>51</v>
      </c>
      <c r="C116" s="38">
        <f>C73+C96+C115</f>
        <v>3018830587</v>
      </c>
    </row>
    <row r="118" spans="1:3" s="1" customFormat="1" ht="15.75" x14ac:dyDescent="0.25">
      <c r="A118" s="66" t="s">
        <v>59</v>
      </c>
      <c r="B118" s="66"/>
      <c r="C118" s="66"/>
    </row>
    <row r="119" spans="1:3" s="1" customFormat="1" ht="15.75" x14ac:dyDescent="0.25">
      <c r="C119" s="2"/>
    </row>
    <row r="120" spans="1:3" s="1" customFormat="1" ht="15.75" x14ac:dyDescent="0.25">
      <c r="C120" s="2"/>
    </row>
    <row r="121" spans="1:3" s="1" customFormat="1" ht="15.75" x14ac:dyDescent="0.25">
      <c r="C121" s="2"/>
    </row>
    <row r="122" spans="1:3" s="1" customFormat="1" ht="15.75" x14ac:dyDescent="0.25">
      <c r="C122" s="2"/>
    </row>
    <row r="123" spans="1:3" s="1" customFormat="1" ht="15.75" x14ac:dyDescent="0.25">
      <c r="A123" s="66" t="s">
        <v>119</v>
      </c>
      <c r="B123" s="66"/>
      <c r="C123" s="66"/>
    </row>
    <row r="124" spans="1:3" s="1" customFormat="1" ht="15.75" x14ac:dyDescent="0.25">
      <c r="C124" s="2"/>
    </row>
    <row r="125" spans="1:3" x14ac:dyDescent="0.25">
      <c r="B125" s="3"/>
      <c r="C125" s="4"/>
    </row>
  </sheetData>
  <mergeCells count="4">
    <mergeCell ref="A4:C4"/>
    <mergeCell ref="A5:C5"/>
    <mergeCell ref="A118:C118"/>
    <mergeCell ref="A123:C1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QUY I</vt:lpstr>
      <vt:lpstr>QUY II</vt:lpstr>
      <vt:lpstr>QUY III</vt:lpstr>
      <vt:lpstr>QUY IV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 DUC THANG</dc:creator>
  <cp:lastModifiedBy>THCS_PhuocHoa_KT</cp:lastModifiedBy>
  <cp:lastPrinted>2018-09-27T03:39:01Z</cp:lastPrinted>
  <dcterms:created xsi:type="dcterms:W3CDTF">2017-09-14T04:32:18Z</dcterms:created>
  <dcterms:modified xsi:type="dcterms:W3CDTF">2021-05-17T07:14:28Z</dcterms:modified>
</cp:coreProperties>
</file>